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240" yWindow="120" windowWidth="13220" windowHeight="9400" tabRatio="756" firstSheet="1" activeTab="1"/>
  </bookViews>
  <sheets>
    <sheet name="Success Rating 1992-2012" sheetId="5" r:id="rId1"/>
    <sheet name="Table - sector" sheetId="1" r:id="rId2"/>
  </sheets>
  <definedNames>
    <definedName name="_xlnm.Print_Area" localSheetId="0">'Success Rating 1992-2012'!$A$1:$W$102</definedName>
    <definedName name="_xlnm.Print_Area" localSheetId="1">'Table - sector'!$A$1:$J$26</definedName>
    <definedName name="_xlnm.Print_Titles" localSheetId="0">'Success Rating 1992-2012'!$1:$2</definedName>
  </definedNames>
  <calcPr calcId="14000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J17" i="1" l="1"/>
  <c r="I17" i="1"/>
  <c r="H17" i="1"/>
  <c r="H16" i="1"/>
  <c r="H15" i="1"/>
  <c r="D17" i="1"/>
  <c r="AO92" i="5"/>
  <c r="AP92" i="5"/>
  <c r="AQ92" i="5"/>
  <c r="AR92" i="5"/>
  <c r="AK92" i="5"/>
  <c r="AL92" i="5"/>
  <c r="AM92" i="5"/>
  <c r="AN92" i="5"/>
  <c r="AG92" i="5"/>
  <c r="AH92" i="5"/>
  <c r="AI92" i="5"/>
  <c r="AJ92" i="5"/>
  <c r="AC92" i="5"/>
  <c r="AD92" i="5"/>
  <c r="AE92" i="5"/>
  <c r="AF92" i="5"/>
  <c r="Y92" i="5"/>
  <c r="Z92" i="5"/>
  <c r="AA92" i="5"/>
  <c r="AB92" i="5"/>
  <c r="AO96" i="5"/>
  <c r="AP96" i="5"/>
  <c r="AQ96" i="5"/>
  <c r="AR96" i="5"/>
  <c r="AK96" i="5"/>
  <c r="AL96" i="5"/>
  <c r="AM96" i="5"/>
  <c r="AN96" i="5"/>
  <c r="AG96" i="5"/>
  <c r="AH96" i="5"/>
  <c r="AI96" i="5"/>
  <c r="AJ96" i="5"/>
  <c r="AC96" i="5"/>
  <c r="AD96" i="5"/>
  <c r="AE96" i="5"/>
  <c r="AF96" i="5"/>
  <c r="Y96" i="5"/>
  <c r="Z96" i="5"/>
  <c r="AA96" i="5"/>
  <c r="AB96" i="5"/>
  <c r="AO95" i="5"/>
  <c r="AP95" i="5"/>
  <c r="AQ95" i="5"/>
  <c r="AR95" i="5"/>
  <c r="AK95" i="5"/>
  <c r="AL95" i="5"/>
  <c r="AM95" i="5"/>
  <c r="AN95" i="5"/>
  <c r="AG95" i="5"/>
  <c r="AH95" i="5"/>
  <c r="AI95" i="5"/>
  <c r="AJ95" i="5"/>
  <c r="AC95" i="5"/>
  <c r="AD95" i="5"/>
  <c r="AE95" i="5"/>
  <c r="AF95" i="5"/>
  <c r="Y95" i="5"/>
  <c r="Z95" i="5"/>
  <c r="AA95" i="5"/>
  <c r="AB95" i="5"/>
  <c r="AO94" i="5"/>
  <c r="AP94" i="5"/>
  <c r="AQ94" i="5"/>
  <c r="AR94" i="5"/>
  <c r="AK94" i="5"/>
  <c r="AL94" i="5"/>
  <c r="AM94" i="5"/>
  <c r="AN94" i="5"/>
  <c r="AG94" i="5"/>
  <c r="AH94" i="5"/>
  <c r="AI94" i="5"/>
  <c r="AJ94" i="5"/>
  <c r="AC94" i="5"/>
  <c r="AD94" i="5"/>
  <c r="AE94" i="5"/>
  <c r="AF94" i="5"/>
  <c r="Y94" i="5"/>
  <c r="Z94" i="5"/>
  <c r="AA94" i="5"/>
  <c r="AB94" i="5"/>
  <c r="Y93" i="5"/>
  <c r="Z93" i="5"/>
  <c r="AA93" i="5"/>
  <c r="AB93" i="5"/>
  <c r="AC93" i="5"/>
  <c r="AD93" i="5"/>
  <c r="AE93" i="5"/>
  <c r="AF93" i="5"/>
  <c r="AG93" i="5"/>
  <c r="AH93" i="5"/>
  <c r="AI93" i="5"/>
  <c r="AJ93" i="5"/>
  <c r="AK93" i="5"/>
  <c r="AL93" i="5"/>
  <c r="AM93" i="5"/>
  <c r="AN93" i="5"/>
  <c r="AO93" i="5"/>
  <c r="AP93" i="5"/>
  <c r="AQ93" i="5"/>
  <c r="AR93" i="5"/>
  <c r="AO91" i="5"/>
  <c r="AP91" i="5"/>
  <c r="AQ91" i="5"/>
  <c r="AR91" i="5"/>
  <c r="AK91" i="5"/>
  <c r="AL91" i="5"/>
  <c r="AM91" i="5"/>
  <c r="AN91" i="5"/>
  <c r="AG91" i="5"/>
  <c r="AH91" i="5"/>
  <c r="AI91" i="5"/>
  <c r="AJ91" i="5"/>
  <c r="AC91" i="5"/>
  <c r="AD91" i="5"/>
  <c r="AE91" i="5"/>
  <c r="AF91" i="5"/>
  <c r="Y91" i="5"/>
  <c r="Z91" i="5"/>
  <c r="AA91" i="5"/>
  <c r="AB91" i="5"/>
  <c r="AO90" i="5"/>
  <c r="AP90" i="5"/>
  <c r="AQ90" i="5"/>
  <c r="AR90" i="5"/>
  <c r="AK90" i="5"/>
  <c r="AL90" i="5"/>
  <c r="AM90" i="5"/>
  <c r="AN90" i="5"/>
  <c r="AG90" i="5"/>
  <c r="AH90" i="5"/>
  <c r="AI90" i="5"/>
  <c r="AJ90" i="5"/>
  <c r="AC90" i="5"/>
  <c r="AD90" i="5"/>
  <c r="AE90" i="5"/>
  <c r="AF90" i="5"/>
  <c r="Y90" i="5"/>
  <c r="Z90" i="5"/>
  <c r="AA90" i="5"/>
  <c r="AB90" i="5"/>
  <c r="AO89" i="5"/>
  <c r="AP89" i="5"/>
  <c r="AQ89" i="5"/>
  <c r="AR89" i="5"/>
  <c r="AK89" i="5"/>
  <c r="AL89" i="5"/>
  <c r="AM89" i="5"/>
  <c r="AN89" i="5"/>
  <c r="AG89" i="5"/>
  <c r="AH89" i="5"/>
  <c r="AI89" i="5"/>
  <c r="AJ89" i="5"/>
  <c r="AC89" i="5"/>
  <c r="AD89" i="5"/>
  <c r="AE89" i="5"/>
  <c r="AF89" i="5"/>
  <c r="Y89" i="5"/>
  <c r="Z89" i="5"/>
  <c r="AA89" i="5"/>
  <c r="AB89" i="5"/>
  <c r="AO88" i="5"/>
  <c r="AP88" i="5"/>
  <c r="AQ88" i="5"/>
  <c r="AR88" i="5"/>
  <c r="AK88" i="5"/>
  <c r="AL88" i="5"/>
  <c r="AM88" i="5"/>
  <c r="AN88" i="5"/>
  <c r="AG88" i="5"/>
  <c r="AH88" i="5"/>
  <c r="AI88" i="5"/>
  <c r="AJ88" i="5"/>
  <c r="AC88" i="5"/>
  <c r="AD88" i="5"/>
  <c r="AE88" i="5"/>
  <c r="AF88" i="5"/>
  <c r="Y88" i="5"/>
  <c r="Z88" i="5"/>
  <c r="AA88" i="5"/>
  <c r="AB88" i="5"/>
  <c r="AO87" i="5"/>
  <c r="AP87" i="5"/>
  <c r="AQ87" i="5"/>
  <c r="AR87" i="5"/>
  <c r="AK87" i="5"/>
  <c r="AL87" i="5"/>
  <c r="AM87" i="5"/>
  <c r="AN87" i="5"/>
  <c r="AG87" i="5"/>
  <c r="AH87" i="5"/>
  <c r="AI87" i="5"/>
  <c r="AJ87" i="5"/>
  <c r="AC87" i="5"/>
  <c r="AD87" i="5"/>
  <c r="AE87" i="5"/>
  <c r="AF87" i="5"/>
  <c r="Y87" i="5"/>
  <c r="Z87" i="5"/>
  <c r="AA87" i="5"/>
  <c r="AB87" i="5"/>
  <c r="AO86" i="5"/>
  <c r="AP86" i="5"/>
  <c r="AQ86" i="5"/>
  <c r="AR86" i="5"/>
  <c r="AK86" i="5"/>
  <c r="AL86" i="5"/>
  <c r="AM86" i="5"/>
  <c r="AN86" i="5"/>
  <c r="AG86" i="5"/>
  <c r="AH86" i="5"/>
  <c r="AI86" i="5"/>
  <c r="AJ86" i="5"/>
  <c r="AC86" i="5"/>
  <c r="AD86" i="5"/>
  <c r="AE86" i="5"/>
  <c r="AF86" i="5"/>
  <c r="Y86" i="5"/>
  <c r="Z86" i="5"/>
  <c r="AA86" i="5"/>
  <c r="AB86" i="5"/>
  <c r="AO85" i="5"/>
  <c r="AP85" i="5"/>
  <c r="AQ85" i="5"/>
  <c r="AR85" i="5"/>
  <c r="AK85" i="5"/>
  <c r="AL85" i="5"/>
  <c r="AM85" i="5"/>
  <c r="AN85" i="5"/>
  <c r="AG85" i="5"/>
  <c r="AH85" i="5"/>
  <c r="AI85" i="5"/>
  <c r="AJ85" i="5"/>
  <c r="AC85" i="5"/>
  <c r="AD85" i="5"/>
  <c r="AE85" i="5"/>
  <c r="AF85" i="5"/>
  <c r="Y85" i="5"/>
  <c r="Z85" i="5"/>
  <c r="AA85" i="5"/>
  <c r="AB85" i="5"/>
  <c r="AR100" i="5"/>
  <c r="AQ100" i="5"/>
  <c r="AP100" i="5"/>
  <c r="AO100" i="5"/>
  <c r="AN100" i="5"/>
  <c r="AM100" i="5"/>
  <c r="AL100" i="5"/>
  <c r="AK100" i="5"/>
  <c r="AJ100" i="5"/>
  <c r="AI100" i="5"/>
  <c r="AH100" i="5"/>
  <c r="AG100" i="5"/>
  <c r="AF100" i="5"/>
  <c r="AE100" i="5"/>
  <c r="AD100" i="5"/>
  <c r="AC100" i="5"/>
  <c r="AB100" i="5"/>
  <c r="AA100" i="5"/>
  <c r="Z100" i="5"/>
  <c r="Y100" i="5"/>
  <c r="AR99" i="5"/>
  <c r="AQ99" i="5"/>
  <c r="AP99" i="5"/>
  <c r="AO99" i="5"/>
  <c r="AN99" i="5"/>
  <c r="AM99" i="5"/>
  <c r="AL99" i="5"/>
  <c r="AK99" i="5"/>
  <c r="AJ99" i="5"/>
  <c r="AI99" i="5"/>
  <c r="AH99" i="5"/>
  <c r="AG99" i="5"/>
  <c r="AF99" i="5"/>
  <c r="AE99" i="5"/>
  <c r="AD99" i="5"/>
  <c r="AC99" i="5"/>
  <c r="AB99" i="5"/>
  <c r="AA99" i="5"/>
  <c r="Z99" i="5"/>
  <c r="Y99" i="5"/>
  <c r="AR98" i="5"/>
  <c r="AQ98" i="5"/>
  <c r="AP98" i="5"/>
  <c r="AO98" i="5"/>
  <c r="AN98" i="5"/>
  <c r="AM98" i="5"/>
  <c r="AL98" i="5"/>
  <c r="AK98" i="5"/>
  <c r="AJ98" i="5"/>
  <c r="AI98" i="5"/>
  <c r="AH98" i="5"/>
  <c r="AG98" i="5"/>
  <c r="AF98" i="5"/>
  <c r="AE98" i="5"/>
  <c r="AD98" i="5"/>
  <c r="AC98" i="5"/>
  <c r="AB98" i="5"/>
  <c r="AA98" i="5"/>
  <c r="Z98" i="5"/>
  <c r="Y98" i="5"/>
  <c r="AR97" i="5"/>
  <c r="AQ97" i="5"/>
  <c r="AP97" i="5"/>
  <c r="AO97" i="5"/>
  <c r="AN97" i="5"/>
  <c r="AM97" i="5"/>
  <c r="AL97" i="5"/>
  <c r="AK97" i="5"/>
  <c r="AJ97" i="5"/>
  <c r="AI97" i="5"/>
  <c r="AH97" i="5"/>
  <c r="AG97" i="5"/>
  <c r="AF97" i="5"/>
  <c r="AE97" i="5"/>
  <c r="AD97" i="5"/>
  <c r="AC97" i="5"/>
  <c r="AB97" i="5"/>
  <c r="AA97" i="5"/>
  <c r="Z97" i="5"/>
  <c r="Y97" i="5"/>
  <c r="AR84" i="5"/>
  <c r="AQ84" i="5"/>
  <c r="AP84" i="5"/>
  <c r="AO84" i="5"/>
  <c r="AN84" i="5"/>
  <c r="AM84" i="5"/>
  <c r="AL84" i="5"/>
  <c r="AK84" i="5"/>
  <c r="AJ84" i="5"/>
  <c r="AI84" i="5"/>
  <c r="AH84" i="5"/>
  <c r="AG84" i="5"/>
  <c r="AF84" i="5"/>
  <c r="AE84" i="5"/>
  <c r="AD84" i="5"/>
  <c r="AC84" i="5"/>
  <c r="AB84" i="5"/>
  <c r="AA84" i="5"/>
  <c r="Z84" i="5"/>
  <c r="Y84" i="5"/>
  <c r="AR83" i="5"/>
  <c r="AQ83" i="5"/>
  <c r="AP83" i="5"/>
  <c r="AO83" i="5"/>
  <c r="AN83" i="5"/>
  <c r="AM83" i="5"/>
  <c r="AL83" i="5"/>
  <c r="AK83" i="5"/>
  <c r="AJ83" i="5"/>
  <c r="AI83" i="5"/>
  <c r="AH83" i="5"/>
  <c r="AG83" i="5"/>
  <c r="AF83" i="5"/>
  <c r="AE83" i="5"/>
  <c r="AD83" i="5"/>
  <c r="AC83" i="5"/>
  <c r="AB83" i="5"/>
  <c r="AA83" i="5"/>
  <c r="Z83" i="5"/>
  <c r="Y83" i="5"/>
  <c r="AR82" i="5"/>
  <c r="AQ82" i="5"/>
  <c r="AP82" i="5"/>
  <c r="AO82" i="5"/>
  <c r="AN82" i="5"/>
  <c r="AM82" i="5"/>
  <c r="AL82" i="5"/>
  <c r="AK82" i="5"/>
  <c r="AJ82" i="5"/>
  <c r="AI82" i="5"/>
  <c r="AH82" i="5"/>
  <c r="AG82" i="5"/>
  <c r="AF82" i="5"/>
  <c r="AE82" i="5"/>
  <c r="AD82" i="5"/>
  <c r="AC82" i="5"/>
  <c r="AB82" i="5"/>
  <c r="AA82" i="5"/>
  <c r="Z82" i="5"/>
  <c r="Y82" i="5"/>
  <c r="AR81" i="5"/>
  <c r="AQ81" i="5"/>
  <c r="AP81" i="5"/>
  <c r="AO81" i="5"/>
  <c r="AN81" i="5"/>
  <c r="AM81" i="5"/>
  <c r="AL81" i="5"/>
  <c r="AK81" i="5"/>
  <c r="AJ81" i="5"/>
  <c r="AI81" i="5"/>
  <c r="AH81" i="5"/>
  <c r="AG81" i="5"/>
  <c r="AF81" i="5"/>
  <c r="AE81" i="5"/>
  <c r="AD81" i="5"/>
  <c r="AC81" i="5"/>
  <c r="AB81" i="5"/>
  <c r="AA81" i="5"/>
  <c r="Z81" i="5"/>
  <c r="Y81" i="5"/>
  <c r="AR80" i="5"/>
  <c r="AQ80" i="5"/>
  <c r="AP80" i="5"/>
  <c r="AO80" i="5"/>
  <c r="AN80" i="5"/>
  <c r="AM80" i="5"/>
  <c r="AL80" i="5"/>
  <c r="AK80" i="5"/>
  <c r="AJ80" i="5"/>
  <c r="AI80" i="5"/>
  <c r="AH80" i="5"/>
  <c r="AG80" i="5"/>
  <c r="AF80" i="5"/>
  <c r="AE80" i="5"/>
  <c r="AD80" i="5"/>
  <c r="AC80" i="5"/>
  <c r="AB80" i="5"/>
  <c r="AA80" i="5"/>
  <c r="Z80" i="5"/>
  <c r="Y80" i="5"/>
  <c r="AR79" i="5"/>
  <c r="AQ79" i="5"/>
  <c r="AP79" i="5"/>
  <c r="AO79" i="5"/>
  <c r="AN79" i="5"/>
  <c r="AM79" i="5"/>
  <c r="AL79" i="5"/>
  <c r="AK79" i="5"/>
  <c r="AJ79" i="5"/>
  <c r="AI79" i="5"/>
  <c r="AH79" i="5"/>
  <c r="AG79" i="5"/>
  <c r="AF79" i="5"/>
  <c r="AE79" i="5"/>
  <c r="AD79" i="5"/>
  <c r="AC79" i="5"/>
  <c r="AB79" i="5"/>
  <c r="AA79" i="5"/>
  <c r="Z79" i="5"/>
  <c r="Y79" i="5"/>
  <c r="AR78" i="5"/>
  <c r="AQ78" i="5"/>
  <c r="AP78" i="5"/>
  <c r="AO78" i="5"/>
  <c r="AN78" i="5"/>
  <c r="AM78" i="5"/>
  <c r="AL78" i="5"/>
  <c r="AK78" i="5"/>
  <c r="AJ78" i="5"/>
  <c r="AI78" i="5"/>
  <c r="AH78" i="5"/>
  <c r="AG78" i="5"/>
  <c r="AF78" i="5"/>
  <c r="AE78" i="5"/>
  <c r="AD78" i="5"/>
  <c r="AC78" i="5"/>
  <c r="AB78" i="5"/>
  <c r="AA78" i="5"/>
  <c r="Z78" i="5"/>
  <c r="Y78" i="5"/>
  <c r="AR77" i="5"/>
  <c r="AQ77" i="5"/>
  <c r="AP77" i="5"/>
  <c r="AO77" i="5"/>
  <c r="AN77" i="5"/>
  <c r="AM77" i="5"/>
  <c r="AL77" i="5"/>
  <c r="AK77" i="5"/>
  <c r="AJ77" i="5"/>
  <c r="AI77" i="5"/>
  <c r="AH77" i="5"/>
  <c r="AG77" i="5"/>
  <c r="AF77" i="5"/>
  <c r="AE77" i="5"/>
  <c r="AD77" i="5"/>
  <c r="AC77" i="5"/>
  <c r="AB77" i="5"/>
  <c r="AA77" i="5"/>
  <c r="Z77" i="5"/>
  <c r="Y77" i="5"/>
  <c r="AR76" i="5"/>
  <c r="AQ76" i="5"/>
  <c r="AP76" i="5"/>
  <c r="AO76" i="5"/>
  <c r="AN76" i="5"/>
  <c r="AM76" i="5"/>
  <c r="AL76" i="5"/>
  <c r="AK76" i="5"/>
  <c r="AJ76" i="5"/>
  <c r="AI76" i="5"/>
  <c r="AH76" i="5"/>
  <c r="AG76" i="5"/>
  <c r="AF76" i="5"/>
  <c r="AE76" i="5"/>
  <c r="AD76" i="5"/>
  <c r="AC76" i="5"/>
  <c r="AB76" i="5"/>
  <c r="AA76" i="5"/>
  <c r="Z76" i="5"/>
  <c r="Y76" i="5"/>
  <c r="AR75" i="5"/>
  <c r="AQ75" i="5"/>
  <c r="AP75" i="5"/>
  <c r="AO75" i="5"/>
  <c r="AN75" i="5"/>
  <c r="AM75" i="5"/>
  <c r="AL75" i="5"/>
  <c r="AK75" i="5"/>
  <c r="AJ75" i="5"/>
  <c r="AI75" i="5"/>
  <c r="AH75" i="5"/>
  <c r="AG75" i="5"/>
  <c r="AF75" i="5"/>
  <c r="AE75" i="5"/>
  <c r="AD75" i="5"/>
  <c r="AC75" i="5"/>
  <c r="AB75" i="5"/>
  <c r="AA75" i="5"/>
  <c r="Z75" i="5"/>
  <c r="Y75" i="5"/>
  <c r="AR74" i="5"/>
  <c r="AQ74" i="5"/>
  <c r="AP74" i="5"/>
  <c r="AO74" i="5"/>
  <c r="AN74" i="5"/>
  <c r="AM74" i="5"/>
  <c r="AL74" i="5"/>
  <c r="AK74" i="5"/>
  <c r="AJ74" i="5"/>
  <c r="AI74" i="5"/>
  <c r="AH74" i="5"/>
  <c r="AG74" i="5"/>
  <c r="AF74" i="5"/>
  <c r="AE74" i="5"/>
  <c r="AD74" i="5"/>
  <c r="AC74" i="5"/>
  <c r="AB74" i="5"/>
  <c r="AA74" i="5"/>
  <c r="Z74" i="5"/>
  <c r="Y74" i="5"/>
  <c r="AR73" i="5"/>
  <c r="AQ73" i="5"/>
  <c r="AP73" i="5"/>
  <c r="AO73" i="5"/>
  <c r="AN73" i="5"/>
  <c r="AM73" i="5"/>
  <c r="AL73" i="5"/>
  <c r="AK73" i="5"/>
  <c r="AJ73" i="5"/>
  <c r="AI73" i="5"/>
  <c r="AH73" i="5"/>
  <c r="AG73" i="5"/>
  <c r="AF73" i="5"/>
  <c r="AE73" i="5"/>
  <c r="AD73" i="5"/>
  <c r="AC73" i="5"/>
  <c r="AB73" i="5"/>
  <c r="AA73" i="5"/>
  <c r="Z73" i="5"/>
  <c r="Y73" i="5"/>
  <c r="AR72" i="5"/>
  <c r="AQ72" i="5"/>
  <c r="AP72" i="5"/>
  <c r="AO72" i="5"/>
  <c r="AN72" i="5"/>
  <c r="AM72" i="5"/>
  <c r="AL72" i="5"/>
  <c r="AK72" i="5"/>
  <c r="AJ72" i="5"/>
  <c r="AI72" i="5"/>
  <c r="AH72" i="5"/>
  <c r="AG72" i="5"/>
  <c r="AF72" i="5"/>
  <c r="AE72" i="5"/>
  <c r="AD72" i="5"/>
  <c r="AC72" i="5"/>
  <c r="AB72" i="5"/>
  <c r="AA72" i="5"/>
  <c r="Z72" i="5"/>
  <c r="Y72" i="5"/>
  <c r="AR71" i="5"/>
  <c r="AQ71" i="5"/>
  <c r="AP71" i="5"/>
  <c r="AO71" i="5"/>
  <c r="AN71" i="5"/>
  <c r="AM71" i="5"/>
  <c r="AL71" i="5"/>
  <c r="AK71" i="5"/>
  <c r="AJ71" i="5"/>
  <c r="AI71" i="5"/>
  <c r="AH71" i="5"/>
  <c r="AG71" i="5"/>
  <c r="AF71" i="5"/>
  <c r="AE71" i="5"/>
  <c r="AD71" i="5"/>
  <c r="AC71" i="5"/>
  <c r="AB71" i="5"/>
  <c r="AA71" i="5"/>
  <c r="Z71" i="5"/>
  <c r="Y71" i="5"/>
  <c r="AR70" i="5"/>
  <c r="AQ70" i="5"/>
  <c r="AP70" i="5"/>
  <c r="AO70" i="5"/>
  <c r="AN70" i="5"/>
  <c r="AM70" i="5"/>
  <c r="AL70" i="5"/>
  <c r="AK70" i="5"/>
  <c r="AJ70" i="5"/>
  <c r="AI70" i="5"/>
  <c r="AH70" i="5"/>
  <c r="AG70" i="5"/>
  <c r="AF70" i="5"/>
  <c r="AE70" i="5"/>
  <c r="AD70" i="5"/>
  <c r="AC70" i="5"/>
  <c r="AB70" i="5"/>
  <c r="AA70" i="5"/>
  <c r="Z70" i="5"/>
  <c r="Y70" i="5"/>
  <c r="AR69" i="5"/>
  <c r="AQ69" i="5"/>
  <c r="AP69" i="5"/>
  <c r="AO69" i="5"/>
  <c r="AN69" i="5"/>
  <c r="AM69" i="5"/>
  <c r="AL69" i="5"/>
  <c r="AK69" i="5"/>
  <c r="AJ69" i="5"/>
  <c r="AI69" i="5"/>
  <c r="AH69" i="5"/>
  <c r="AG69" i="5"/>
  <c r="AF69" i="5"/>
  <c r="AE69" i="5"/>
  <c r="AD69" i="5"/>
  <c r="AC69" i="5"/>
  <c r="AB69" i="5"/>
  <c r="AA69" i="5"/>
  <c r="Z69" i="5"/>
  <c r="Y69" i="5"/>
  <c r="AR68" i="5"/>
  <c r="AQ68" i="5"/>
  <c r="AP68" i="5"/>
  <c r="AO68" i="5"/>
  <c r="AN68" i="5"/>
  <c r="AM68" i="5"/>
  <c r="AL68" i="5"/>
  <c r="AK68" i="5"/>
  <c r="AJ68" i="5"/>
  <c r="AI68" i="5"/>
  <c r="AH68" i="5"/>
  <c r="AG68" i="5"/>
  <c r="AF68" i="5"/>
  <c r="AE68" i="5"/>
  <c r="AD68" i="5"/>
  <c r="AC68" i="5"/>
  <c r="AB68" i="5"/>
  <c r="AA68" i="5"/>
  <c r="Z68" i="5"/>
  <c r="Y68" i="5"/>
  <c r="AR67" i="5"/>
  <c r="AQ67" i="5"/>
  <c r="AP67" i="5"/>
  <c r="AO67" i="5"/>
  <c r="AN67" i="5"/>
  <c r="AM67" i="5"/>
  <c r="AL67" i="5"/>
  <c r="AK67" i="5"/>
  <c r="AJ67" i="5"/>
  <c r="AI67" i="5"/>
  <c r="AH67" i="5"/>
  <c r="AG67" i="5"/>
  <c r="AF67" i="5"/>
  <c r="AE67" i="5"/>
  <c r="AD67" i="5"/>
  <c r="AC67" i="5"/>
  <c r="AB67" i="5"/>
  <c r="AA67" i="5"/>
  <c r="Z67" i="5"/>
  <c r="Y67" i="5"/>
  <c r="AR66" i="5"/>
  <c r="AQ66" i="5"/>
  <c r="AP66" i="5"/>
  <c r="AO66" i="5"/>
  <c r="AN66" i="5"/>
  <c r="AM66" i="5"/>
  <c r="AL66" i="5"/>
  <c r="AK66" i="5"/>
  <c r="AJ66" i="5"/>
  <c r="AI66" i="5"/>
  <c r="AH66" i="5"/>
  <c r="AG66" i="5"/>
  <c r="AF66" i="5"/>
  <c r="AE66" i="5"/>
  <c r="AD66" i="5"/>
  <c r="AC66" i="5"/>
  <c r="AB66" i="5"/>
  <c r="AA66" i="5"/>
  <c r="Z66" i="5"/>
  <c r="Y66" i="5"/>
  <c r="AR65" i="5"/>
  <c r="AQ65" i="5"/>
  <c r="AP65" i="5"/>
  <c r="AO65" i="5"/>
  <c r="AN65" i="5"/>
  <c r="AM65" i="5"/>
  <c r="AL65" i="5"/>
  <c r="AK65" i="5"/>
  <c r="AJ65" i="5"/>
  <c r="AI65" i="5"/>
  <c r="AH65" i="5"/>
  <c r="AG65" i="5"/>
  <c r="AF65" i="5"/>
  <c r="AE65" i="5"/>
  <c r="AD65" i="5"/>
  <c r="AC65" i="5"/>
  <c r="AB65" i="5"/>
  <c r="AA65" i="5"/>
  <c r="Z65" i="5"/>
  <c r="Y65" i="5"/>
  <c r="AR64" i="5"/>
  <c r="AQ64" i="5"/>
  <c r="AP64" i="5"/>
  <c r="AO64" i="5"/>
  <c r="AN64" i="5"/>
  <c r="AM64" i="5"/>
  <c r="AL64" i="5"/>
  <c r="AK64" i="5"/>
  <c r="AJ64" i="5"/>
  <c r="AI64" i="5"/>
  <c r="AH64" i="5"/>
  <c r="AG64" i="5"/>
  <c r="AF64" i="5"/>
  <c r="AE64" i="5"/>
  <c r="AD64" i="5"/>
  <c r="AC64" i="5"/>
  <c r="AB64" i="5"/>
  <c r="AA64" i="5"/>
  <c r="Z64" i="5"/>
  <c r="Y64" i="5"/>
  <c r="AR63" i="5"/>
  <c r="AQ63" i="5"/>
  <c r="AP63" i="5"/>
  <c r="AO63" i="5"/>
  <c r="AN63" i="5"/>
  <c r="AM63" i="5"/>
  <c r="AL63" i="5"/>
  <c r="AK63" i="5"/>
  <c r="AJ63" i="5"/>
  <c r="AI63" i="5"/>
  <c r="AH63" i="5"/>
  <c r="AG63" i="5"/>
  <c r="AF63" i="5"/>
  <c r="AE63" i="5"/>
  <c r="AD63" i="5"/>
  <c r="AC63" i="5"/>
  <c r="AB63" i="5"/>
  <c r="AA63" i="5"/>
  <c r="Z63" i="5"/>
  <c r="Y63" i="5"/>
  <c r="AR62" i="5"/>
  <c r="AQ62" i="5"/>
  <c r="AP62" i="5"/>
  <c r="AO62" i="5"/>
  <c r="AN62" i="5"/>
  <c r="AM62" i="5"/>
  <c r="AL62" i="5"/>
  <c r="AK62" i="5"/>
  <c r="AJ62" i="5"/>
  <c r="AI62" i="5"/>
  <c r="AH62" i="5"/>
  <c r="AG62" i="5"/>
  <c r="AF62" i="5"/>
  <c r="AE62" i="5"/>
  <c r="AD62" i="5"/>
  <c r="AC62" i="5"/>
  <c r="AB62" i="5"/>
  <c r="AA62" i="5"/>
  <c r="Z62" i="5"/>
  <c r="Y62" i="5"/>
  <c r="AR61" i="5"/>
  <c r="AQ61" i="5"/>
  <c r="AP61" i="5"/>
  <c r="AO61" i="5"/>
  <c r="AN61" i="5"/>
  <c r="AM61" i="5"/>
  <c r="AL61" i="5"/>
  <c r="AK61" i="5"/>
  <c r="AJ61" i="5"/>
  <c r="AI61" i="5"/>
  <c r="AH61" i="5"/>
  <c r="AG61" i="5"/>
  <c r="AF61" i="5"/>
  <c r="AE61" i="5"/>
  <c r="AD61" i="5"/>
  <c r="AC61" i="5"/>
  <c r="AB61" i="5"/>
  <c r="AA61" i="5"/>
  <c r="Z61" i="5"/>
  <c r="Y61" i="5"/>
  <c r="AR60" i="5"/>
  <c r="AQ60" i="5"/>
  <c r="AP60" i="5"/>
  <c r="AO60" i="5"/>
  <c r="AN60" i="5"/>
  <c r="AM60" i="5"/>
  <c r="AL60" i="5"/>
  <c r="AK60" i="5"/>
  <c r="AJ60" i="5"/>
  <c r="AI60" i="5"/>
  <c r="AH60" i="5"/>
  <c r="AG60" i="5"/>
  <c r="AF60" i="5"/>
  <c r="AE60" i="5"/>
  <c r="AD60" i="5"/>
  <c r="AC60" i="5"/>
  <c r="AB60" i="5"/>
  <c r="AA60" i="5"/>
  <c r="Z60" i="5"/>
  <c r="Y60" i="5"/>
  <c r="AR59" i="5"/>
  <c r="AQ59" i="5"/>
  <c r="AP59" i="5"/>
  <c r="AO59" i="5"/>
  <c r="AN59" i="5"/>
  <c r="AM59" i="5"/>
  <c r="AL59" i="5"/>
  <c r="AK59" i="5"/>
  <c r="AJ59" i="5"/>
  <c r="AI59" i="5"/>
  <c r="AH59" i="5"/>
  <c r="AG59" i="5"/>
  <c r="AF59" i="5"/>
  <c r="AE59" i="5"/>
  <c r="AD59" i="5"/>
  <c r="AC59" i="5"/>
  <c r="AB59" i="5"/>
  <c r="AA59" i="5"/>
  <c r="Z59" i="5"/>
  <c r="Y59" i="5"/>
  <c r="AR58" i="5"/>
  <c r="AR102" i="5"/>
  <c r="Q121" i="5"/>
  <c r="AQ58" i="5"/>
  <c r="AQ102" i="5"/>
  <c r="Q120" i="5"/>
  <c r="AP58" i="5"/>
  <c r="AP102" i="5"/>
  <c r="Q119" i="5"/>
  <c r="AO58" i="5"/>
  <c r="AO102" i="5"/>
  <c r="Q118" i="5"/>
  <c r="AN58" i="5"/>
  <c r="AN102" i="5"/>
  <c r="P121" i="5"/>
  <c r="AM58" i="5"/>
  <c r="AM102" i="5"/>
  <c r="P120" i="5"/>
  <c r="AL58" i="5"/>
  <c r="AL102" i="5"/>
  <c r="P119" i="5"/>
  <c r="AK58" i="5"/>
  <c r="AK102" i="5"/>
  <c r="P118" i="5"/>
  <c r="AJ58" i="5"/>
  <c r="AJ102" i="5"/>
  <c r="O121" i="5"/>
  <c r="AI58" i="5"/>
  <c r="AI102" i="5"/>
  <c r="O120" i="5"/>
  <c r="AH58" i="5"/>
  <c r="AH102" i="5"/>
  <c r="O119" i="5"/>
  <c r="AG58" i="5"/>
  <c r="AG102" i="5"/>
  <c r="O118" i="5"/>
  <c r="AF58" i="5"/>
  <c r="AF102" i="5"/>
  <c r="N121" i="5"/>
  <c r="AE58" i="5"/>
  <c r="AE102" i="5"/>
  <c r="N120" i="5"/>
  <c r="AD58" i="5"/>
  <c r="AD102" i="5"/>
  <c r="N119" i="5"/>
  <c r="AC58" i="5"/>
  <c r="AC102" i="5"/>
  <c r="N118" i="5"/>
  <c r="AB58" i="5"/>
  <c r="AB102" i="5"/>
  <c r="M121" i="5"/>
  <c r="AA58" i="5"/>
  <c r="AA102" i="5"/>
  <c r="M120" i="5"/>
  <c r="Z58" i="5"/>
  <c r="Z102" i="5"/>
  <c r="M119" i="5"/>
  <c r="Y58" i="5"/>
  <c r="Y102" i="5"/>
  <c r="M118" i="5"/>
  <c r="AR57" i="5"/>
  <c r="AQ57" i="5"/>
  <c r="AP57" i="5"/>
  <c r="AO57" i="5"/>
  <c r="AN57" i="5"/>
  <c r="AM57" i="5"/>
  <c r="AL57" i="5"/>
  <c r="AK57" i="5"/>
  <c r="AJ57" i="5"/>
  <c r="AI57" i="5"/>
  <c r="AH57" i="5"/>
  <c r="AG57" i="5"/>
  <c r="AF57" i="5"/>
  <c r="AE57" i="5"/>
  <c r="AD57" i="5"/>
  <c r="AC57" i="5"/>
  <c r="AB57" i="5"/>
  <c r="AA57" i="5"/>
  <c r="Z57" i="5"/>
  <c r="Y57" i="5"/>
  <c r="AR56" i="5"/>
  <c r="AQ56" i="5"/>
  <c r="AP56" i="5"/>
  <c r="AO56" i="5"/>
  <c r="AN56" i="5"/>
  <c r="AM56" i="5"/>
  <c r="AL56" i="5"/>
  <c r="AK56" i="5"/>
  <c r="AJ56" i="5"/>
  <c r="AI56" i="5"/>
  <c r="AH56" i="5"/>
  <c r="AG56" i="5"/>
  <c r="AF56" i="5"/>
  <c r="AE56" i="5"/>
  <c r="AD56" i="5"/>
  <c r="AC56" i="5"/>
  <c r="AB56" i="5"/>
  <c r="AA56" i="5"/>
  <c r="Z56" i="5"/>
  <c r="Y56" i="5"/>
  <c r="AR55" i="5"/>
  <c r="AQ55" i="5"/>
  <c r="AP55" i="5"/>
  <c r="AO55" i="5"/>
  <c r="AN55" i="5"/>
  <c r="AM55" i="5"/>
  <c r="AL55" i="5"/>
  <c r="AK55" i="5"/>
  <c r="AJ55" i="5"/>
  <c r="AI55" i="5"/>
  <c r="AH55" i="5"/>
  <c r="AG55" i="5"/>
  <c r="AF55" i="5"/>
  <c r="AE55" i="5"/>
  <c r="AD55" i="5"/>
  <c r="AC55" i="5"/>
  <c r="AB55" i="5"/>
  <c r="AA55" i="5"/>
  <c r="Z55" i="5"/>
  <c r="Y55" i="5"/>
  <c r="AR54" i="5"/>
  <c r="AQ54" i="5"/>
  <c r="AP54" i="5"/>
  <c r="AO54" i="5"/>
  <c r="AN54" i="5"/>
  <c r="AM54" i="5"/>
  <c r="AL54" i="5"/>
  <c r="AK54" i="5"/>
  <c r="AJ54" i="5"/>
  <c r="AI54" i="5"/>
  <c r="AH54" i="5"/>
  <c r="AG54" i="5"/>
  <c r="AF54" i="5"/>
  <c r="AE54" i="5"/>
  <c r="AD54" i="5"/>
  <c r="AC54" i="5"/>
  <c r="AB54" i="5"/>
  <c r="AA54" i="5"/>
  <c r="Z54" i="5"/>
  <c r="Y54" i="5"/>
  <c r="AR53" i="5"/>
  <c r="AQ53" i="5"/>
  <c r="AP53" i="5"/>
  <c r="AO53" i="5"/>
  <c r="AN53" i="5"/>
  <c r="AM53" i="5"/>
  <c r="AL53" i="5"/>
  <c r="AK53" i="5"/>
  <c r="AJ53" i="5"/>
  <c r="AI53" i="5"/>
  <c r="AH53" i="5"/>
  <c r="AG53" i="5"/>
  <c r="AF53" i="5"/>
  <c r="AE53" i="5"/>
  <c r="AD53" i="5"/>
  <c r="AC53" i="5"/>
  <c r="AB53" i="5"/>
  <c r="AA53" i="5"/>
  <c r="Z53" i="5"/>
  <c r="Y53" i="5"/>
  <c r="AR52" i="5"/>
  <c r="AQ52" i="5"/>
  <c r="AP52" i="5"/>
  <c r="AO52" i="5"/>
  <c r="AN52" i="5"/>
  <c r="AM52" i="5"/>
  <c r="AL52" i="5"/>
  <c r="AK52" i="5"/>
  <c r="AJ52" i="5"/>
  <c r="AI52" i="5"/>
  <c r="AH52" i="5"/>
  <c r="AG52" i="5"/>
  <c r="AF52" i="5"/>
  <c r="AE52" i="5"/>
  <c r="AD52" i="5"/>
  <c r="AC52" i="5"/>
  <c r="AB52" i="5"/>
  <c r="AA52" i="5"/>
  <c r="Z52" i="5"/>
  <c r="Y52" i="5"/>
  <c r="AR51" i="5"/>
  <c r="AQ51" i="5"/>
  <c r="AP51" i="5"/>
  <c r="AO51" i="5"/>
  <c r="AN51" i="5"/>
  <c r="AM51" i="5"/>
  <c r="AL51" i="5"/>
  <c r="AK51" i="5"/>
  <c r="AJ51" i="5"/>
  <c r="AI51" i="5"/>
  <c r="AH51" i="5"/>
  <c r="AG51" i="5"/>
  <c r="AF51" i="5"/>
  <c r="AE51" i="5"/>
  <c r="AD51" i="5"/>
  <c r="AC51" i="5"/>
  <c r="AB51" i="5"/>
  <c r="AA51" i="5"/>
  <c r="Z51" i="5"/>
  <c r="Y51" i="5"/>
  <c r="AR50" i="5"/>
  <c r="AQ50" i="5"/>
  <c r="AP50" i="5"/>
  <c r="AO50" i="5"/>
  <c r="AN50" i="5"/>
  <c r="AM50" i="5"/>
  <c r="AL50" i="5"/>
  <c r="AK50" i="5"/>
  <c r="AJ50" i="5"/>
  <c r="AI50" i="5"/>
  <c r="AH50" i="5"/>
  <c r="AG50" i="5"/>
  <c r="AF50" i="5"/>
  <c r="AE50" i="5"/>
  <c r="AD50" i="5"/>
  <c r="AC50" i="5"/>
  <c r="AB50" i="5"/>
  <c r="AA50" i="5"/>
  <c r="Z50" i="5"/>
  <c r="Y50" i="5"/>
  <c r="AR49" i="5"/>
  <c r="AQ49" i="5"/>
  <c r="AP49" i="5"/>
  <c r="AO49" i="5"/>
  <c r="AN49" i="5"/>
  <c r="AM49" i="5"/>
  <c r="AL49" i="5"/>
  <c r="AK49" i="5"/>
  <c r="AJ49" i="5"/>
  <c r="AI49" i="5"/>
  <c r="AH49" i="5"/>
  <c r="AG49" i="5"/>
  <c r="AF49" i="5"/>
  <c r="AE49" i="5"/>
  <c r="AD49" i="5"/>
  <c r="AC49" i="5"/>
  <c r="AB49" i="5"/>
  <c r="AA49" i="5"/>
  <c r="Z49" i="5"/>
  <c r="Y49" i="5"/>
  <c r="AR48" i="5"/>
  <c r="AQ48" i="5"/>
  <c r="AP48" i="5"/>
  <c r="AO48" i="5"/>
  <c r="AN48" i="5"/>
  <c r="AM48" i="5"/>
  <c r="AL48" i="5"/>
  <c r="AK48" i="5"/>
  <c r="AJ48" i="5"/>
  <c r="AI48" i="5"/>
  <c r="AH48" i="5"/>
  <c r="AG48" i="5"/>
  <c r="AF48" i="5"/>
  <c r="AE48" i="5"/>
  <c r="AD48" i="5"/>
  <c r="AC48" i="5"/>
  <c r="AB48" i="5"/>
  <c r="AA48" i="5"/>
  <c r="Z48" i="5"/>
  <c r="Y48" i="5"/>
  <c r="AR47" i="5"/>
  <c r="AQ47" i="5"/>
  <c r="AP47" i="5"/>
  <c r="AO47" i="5"/>
  <c r="AN47" i="5"/>
  <c r="AM47" i="5"/>
  <c r="AL47" i="5"/>
  <c r="AK47" i="5"/>
  <c r="AJ47" i="5"/>
  <c r="AI47" i="5"/>
  <c r="AH47" i="5"/>
  <c r="AG47" i="5"/>
  <c r="AF47" i="5"/>
  <c r="AE47" i="5"/>
  <c r="AD47" i="5"/>
  <c r="AC47" i="5"/>
  <c r="AB47" i="5"/>
  <c r="AA47" i="5"/>
  <c r="Z47" i="5"/>
  <c r="Y47" i="5"/>
  <c r="AR46" i="5"/>
  <c r="AQ46" i="5"/>
  <c r="AP46" i="5"/>
  <c r="AO46" i="5"/>
  <c r="AN46" i="5"/>
  <c r="AM46" i="5"/>
  <c r="AL46" i="5"/>
  <c r="AK46" i="5"/>
  <c r="AJ46" i="5"/>
  <c r="AI46" i="5"/>
  <c r="AH46" i="5"/>
  <c r="AG46" i="5"/>
  <c r="AF46" i="5"/>
  <c r="AE46" i="5"/>
  <c r="AD46" i="5"/>
  <c r="AC46" i="5"/>
  <c r="AB46" i="5"/>
  <c r="AA46" i="5"/>
  <c r="Z46" i="5"/>
  <c r="Y46" i="5"/>
  <c r="AR45" i="5"/>
  <c r="AQ45" i="5"/>
  <c r="AP45" i="5"/>
  <c r="AO45" i="5"/>
  <c r="AN45" i="5"/>
  <c r="AM45" i="5"/>
  <c r="AL45" i="5"/>
  <c r="AK45" i="5"/>
  <c r="AJ45" i="5"/>
  <c r="AI45" i="5"/>
  <c r="AH45" i="5"/>
  <c r="AG45" i="5"/>
  <c r="AF45" i="5"/>
  <c r="AE45" i="5"/>
  <c r="AD45" i="5"/>
  <c r="AC45" i="5"/>
  <c r="AB45" i="5"/>
  <c r="AA45" i="5"/>
  <c r="Z45" i="5"/>
  <c r="Y45" i="5"/>
  <c r="AR44" i="5"/>
  <c r="AR109" i="5"/>
  <c r="W155" i="5"/>
  <c r="AQ44" i="5"/>
  <c r="AQ109" i="5"/>
  <c r="W154" i="5"/>
  <c r="AP44" i="5"/>
  <c r="AP109" i="5"/>
  <c r="W153" i="5"/>
  <c r="AO44" i="5"/>
  <c r="AO109" i="5"/>
  <c r="W152" i="5"/>
  <c r="AN44" i="5"/>
  <c r="AN109" i="5"/>
  <c r="V155" i="5"/>
  <c r="AM44" i="5"/>
  <c r="AM109" i="5"/>
  <c r="V154" i="5"/>
  <c r="AL44" i="5"/>
  <c r="AL109" i="5"/>
  <c r="V153" i="5"/>
  <c r="AK44" i="5"/>
  <c r="AK109" i="5"/>
  <c r="V152" i="5"/>
  <c r="AJ44" i="5"/>
  <c r="AJ109" i="5"/>
  <c r="U155" i="5"/>
  <c r="AI44" i="5"/>
  <c r="AI109" i="5"/>
  <c r="U154" i="5"/>
  <c r="AH44" i="5"/>
  <c r="AH109" i="5"/>
  <c r="U153" i="5"/>
  <c r="AG44" i="5"/>
  <c r="AG109" i="5"/>
  <c r="U152" i="5"/>
  <c r="AF44" i="5"/>
  <c r="AF109" i="5"/>
  <c r="T155" i="5"/>
  <c r="AE44" i="5"/>
  <c r="AE109" i="5"/>
  <c r="T154" i="5"/>
  <c r="AD44" i="5"/>
  <c r="AD109" i="5"/>
  <c r="T153" i="5"/>
  <c r="AC44" i="5"/>
  <c r="AC109" i="5"/>
  <c r="T152" i="5"/>
  <c r="AB44" i="5"/>
  <c r="AB109" i="5"/>
  <c r="S155" i="5"/>
  <c r="AA44" i="5"/>
  <c r="AA109" i="5"/>
  <c r="S154" i="5"/>
  <c r="Z44" i="5"/>
  <c r="Z109" i="5"/>
  <c r="S153" i="5"/>
  <c r="Y44" i="5"/>
  <c r="Y109" i="5"/>
  <c r="S152" i="5"/>
  <c r="AR43" i="5"/>
  <c r="AR107" i="5"/>
  <c r="K155" i="5"/>
  <c r="AQ43" i="5"/>
  <c r="AQ107" i="5"/>
  <c r="K154" i="5"/>
  <c r="AP43" i="5"/>
  <c r="AP107" i="5"/>
  <c r="K153" i="5"/>
  <c r="AO43" i="5"/>
  <c r="AO107" i="5"/>
  <c r="K152" i="5"/>
  <c r="AN43" i="5"/>
  <c r="AN107" i="5"/>
  <c r="J155" i="5"/>
  <c r="AM43" i="5"/>
  <c r="AM107" i="5"/>
  <c r="J154" i="5"/>
  <c r="AL43" i="5"/>
  <c r="AL107" i="5"/>
  <c r="J153" i="5"/>
  <c r="AK43" i="5"/>
  <c r="AK107" i="5"/>
  <c r="J152" i="5"/>
  <c r="AJ43" i="5"/>
  <c r="AJ107" i="5"/>
  <c r="I155" i="5"/>
  <c r="AI43" i="5"/>
  <c r="AI107" i="5"/>
  <c r="I154" i="5"/>
  <c r="AH43" i="5"/>
  <c r="AH107" i="5"/>
  <c r="I153" i="5"/>
  <c r="AG43" i="5"/>
  <c r="AG107" i="5"/>
  <c r="I152" i="5"/>
  <c r="AF43" i="5"/>
  <c r="AF107" i="5"/>
  <c r="H155" i="5"/>
  <c r="AE43" i="5"/>
  <c r="AE107" i="5"/>
  <c r="H154" i="5"/>
  <c r="AD43" i="5"/>
  <c r="AD107" i="5"/>
  <c r="H153" i="5"/>
  <c r="AC43" i="5"/>
  <c r="AC107" i="5"/>
  <c r="H152" i="5"/>
  <c r="AB43" i="5"/>
  <c r="AB107" i="5"/>
  <c r="G155" i="5"/>
  <c r="AA43" i="5"/>
  <c r="AA107" i="5"/>
  <c r="G154" i="5"/>
  <c r="Z43" i="5"/>
  <c r="Z107" i="5"/>
  <c r="G153" i="5"/>
  <c r="Y43" i="5"/>
  <c r="Y107" i="5"/>
  <c r="G152" i="5"/>
  <c r="AR42" i="5"/>
  <c r="AR106" i="5"/>
  <c r="W138" i="5"/>
  <c r="AQ42" i="5"/>
  <c r="AQ106" i="5"/>
  <c r="W137" i="5"/>
  <c r="AP42" i="5"/>
  <c r="AP106" i="5"/>
  <c r="W136" i="5"/>
  <c r="AO42" i="5"/>
  <c r="AO106" i="5"/>
  <c r="W135" i="5"/>
  <c r="AN42" i="5"/>
  <c r="AN106" i="5"/>
  <c r="V138" i="5"/>
  <c r="AM42" i="5"/>
  <c r="AM106" i="5"/>
  <c r="V137" i="5"/>
  <c r="AL42" i="5"/>
  <c r="AL106" i="5"/>
  <c r="V136" i="5"/>
  <c r="AK42" i="5"/>
  <c r="AK106" i="5"/>
  <c r="V135" i="5"/>
  <c r="AJ42" i="5"/>
  <c r="AJ106" i="5"/>
  <c r="U138" i="5"/>
  <c r="AI42" i="5"/>
  <c r="AI106" i="5"/>
  <c r="U137" i="5"/>
  <c r="AH42" i="5"/>
  <c r="AH106" i="5"/>
  <c r="U136" i="5"/>
  <c r="AG42" i="5"/>
  <c r="AG106" i="5"/>
  <c r="U135" i="5"/>
  <c r="AF42" i="5"/>
  <c r="AF106" i="5"/>
  <c r="T138" i="5"/>
  <c r="AE42" i="5"/>
  <c r="AE106" i="5"/>
  <c r="T137" i="5"/>
  <c r="AD42" i="5"/>
  <c r="AD106" i="5"/>
  <c r="T136" i="5"/>
  <c r="AC42" i="5"/>
  <c r="AC106" i="5"/>
  <c r="T135" i="5"/>
  <c r="AB42" i="5"/>
  <c r="AB106" i="5"/>
  <c r="S138" i="5"/>
  <c r="AA42" i="5"/>
  <c r="AA106" i="5"/>
  <c r="S137" i="5"/>
  <c r="Z42" i="5"/>
  <c r="Z106" i="5"/>
  <c r="S136" i="5"/>
  <c r="Y42" i="5"/>
  <c r="Y106" i="5"/>
  <c r="S135" i="5"/>
  <c r="AR41" i="5"/>
  <c r="AR108" i="5"/>
  <c r="Q155" i="5"/>
  <c r="AQ41" i="5"/>
  <c r="AQ108" i="5"/>
  <c r="Q154" i="5"/>
  <c r="AP41" i="5"/>
  <c r="AP108" i="5"/>
  <c r="Q153" i="5"/>
  <c r="AO41" i="5"/>
  <c r="AO108" i="5"/>
  <c r="Q152" i="5"/>
  <c r="AN41" i="5"/>
  <c r="AN108" i="5"/>
  <c r="P155" i="5"/>
  <c r="AM41" i="5"/>
  <c r="AM108" i="5"/>
  <c r="P154" i="5"/>
  <c r="AL41" i="5"/>
  <c r="AL108" i="5"/>
  <c r="P153" i="5"/>
  <c r="AK41" i="5"/>
  <c r="AK108" i="5"/>
  <c r="P152" i="5"/>
  <c r="AJ41" i="5"/>
  <c r="AJ108" i="5"/>
  <c r="O155" i="5"/>
  <c r="AI41" i="5"/>
  <c r="AI108" i="5"/>
  <c r="O154" i="5"/>
  <c r="AH41" i="5"/>
  <c r="AH108" i="5"/>
  <c r="O153" i="5"/>
  <c r="AG41" i="5"/>
  <c r="AG108" i="5"/>
  <c r="O152" i="5"/>
  <c r="AF41" i="5"/>
  <c r="AF108" i="5"/>
  <c r="N155" i="5"/>
  <c r="AE41" i="5"/>
  <c r="AE108" i="5"/>
  <c r="N154" i="5"/>
  <c r="AD41" i="5"/>
  <c r="AD108" i="5"/>
  <c r="N153" i="5"/>
  <c r="AC41" i="5"/>
  <c r="AC108" i="5"/>
  <c r="N152" i="5"/>
  <c r="AB41" i="5"/>
  <c r="AB108" i="5"/>
  <c r="M155" i="5"/>
  <c r="AA41" i="5"/>
  <c r="AA108" i="5"/>
  <c r="M154" i="5"/>
  <c r="Z41" i="5"/>
  <c r="Z108" i="5"/>
  <c r="M153" i="5"/>
  <c r="Y41" i="5"/>
  <c r="Y108" i="5"/>
  <c r="M152" i="5"/>
  <c r="AR40" i="5"/>
  <c r="AQ40" i="5"/>
  <c r="AP40" i="5"/>
  <c r="AO40" i="5"/>
  <c r="AN40" i="5"/>
  <c r="AM40" i="5"/>
  <c r="AL40" i="5"/>
  <c r="AK40" i="5"/>
  <c r="AJ40" i="5"/>
  <c r="AI40" i="5"/>
  <c r="AH40" i="5"/>
  <c r="AG40" i="5"/>
  <c r="AF40" i="5"/>
  <c r="AE40" i="5"/>
  <c r="AD40" i="5"/>
  <c r="AC40" i="5"/>
  <c r="AB40" i="5"/>
  <c r="AA40" i="5"/>
  <c r="Z40" i="5"/>
  <c r="Y40" i="5"/>
  <c r="AR39" i="5"/>
  <c r="AQ39" i="5"/>
  <c r="AP39" i="5"/>
  <c r="AO39" i="5"/>
  <c r="AN39" i="5"/>
  <c r="AM39" i="5"/>
  <c r="AL39" i="5"/>
  <c r="AK39" i="5"/>
  <c r="AJ39" i="5"/>
  <c r="AI39" i="5"/>
  <c r="AH39" i="5"/>
  <c r="AG39" i="5"/>
  <c r="AF39" i="5"/>
  <c r="AE39" i="5"/>
  <c r="AD39" i="5"/>
  <c r="AC39" i="5"/>
  <c r="AB39" i="5"/>
  <c r="AA39" i="5"/>
  <c r="Z39" i="5"/>
  <c r="Y39" i="5"/>
  <c r="AR38" i="5"/>
  <c r="AQ38" i="5"/>
  <c r="AP38" i="5"/>
  <c r="AO38" i="5"/>
  <c r="AN38" i="5"/>
  <c r="AM38" i="5"/>
  <c r="AL38" i="5"/>
  <c r="AK38" i="5"/>
  <c r="AJ38" i="5"/>
  <c r="AI38" i="5"/>
  <c r="AH38" i="5"/>
  <c r="AG38" i="5"/>
  <c r="AF38" i="5"/>
  <c r="AE38" i="5"/>
  <c r="AD38" i="5"/>
  <c r="AC38" i="5"/>
  <c r="AB38" i="5"/>
  <c r="AA38" i="5"/>
  <c r="Z38" i="5"/>
  <c r="Y38" i="5"/>
  <c r="AR37" i="5"/>
  <c r="AQ37" i="5"/>
  <c r="AP37" i="5"/>
  <c r="AO37" i="5"/>
  <c r="AN37" i="5"/>
  <c r="AM37" i="5"/>
  <c r="AL37" i="5"/>
  <c r="AK37" i="5"/>
  <c r="AJ37" i="5"/>
  <c r="AI37" i="5"/>
  <c r="AH37" i="5"/>
  <c r="AG37" i="5"/>
  <c r="AF37" i="5"/>
  <c r="AE37" i="5"/>
  <c r="AD37" i="5"/>
  <c r="AC37" i="5"/>
  <c r="AB37" i="5"/>
  <c r="AA37" i="5"/>
  <c r="Z37" i="5"/>
  <c r="Y37" i="5"/>
  <c r="AR36" i="5"/>
  <c r="AQ36" i="5"/>
  <c r="AP36" i="5"/>
  <c r="AO36" i="5"/>
  <c r="AN36" i="5"/>
  <c r="AM36" i="5"/>
  <c r="AL36" i="5"/>
  <c r="AK36" i="5"/>
  <c r="AJ36" i="5"/>
  <c r="AI36" i="5"/>
  <c r="AH36" i="5"/>
  <c r="AG36" i="5"/>
  <c r="AF36" i="5"/>
  <c r="AE36" i="5"/>
  <c r="AD36" i="5"/>
  <c r="AC36" i="5"/>
  <c r="AB36" i="5"/>
  <c r="AA36" i="5"/>
  <c r="Z36" i="5"/>
  <c r="Y36" i="5"/>
  <c r="AR35" i="5"/>
  <c r="AQ35" i="5"/>
  <c r="AP35" i="5"/>
  <c r="AO35" i="5"/>
  <c r="AN35" i="5"/>
  <c r="AM35" i="5"/>
  <c r="AL35" i="5"/>
  <c r="AK35" i="5"/>
  <c r="AJ35" i="5"/>
  <c r="AI35" i="5"/>
  <c r="AH35" i="5"/>
  <c r="AG35" i="5"/>
  <c r="AF35" i="5"/>
  <c r="AE35" i="5"/>
  <c r="AD35" i="5"/>
  <c r="AC35" i="5"/>
  <c r="AB35" i="5"/>
  <c r="AA35" i="5"/>
  <c r="Z35" i="5"/>
  <c r="Y35" i="5"/>
  <c r="AR34" i="5"/>
  <c r="AQ34" i="5"/>
  <c r="AP34" i="5"/>
  <c r="AO34" i="5"/>
  <c r="AN34" i="5"/>
  <c r="AM34" i="5"/>
  <c r="AL34" i="5"/>
  <c r="AK34" i="5"/>
  <c r="AJ34" i="5"/>
  <c r="AI34" i="5"/>
  <c r="AH34" i="5"/>
  <c r="AG34" i="5"/>
  <c r="AF34" i="5"/>
  <c r="AE34" i="5"/>
  <c r="AD34" i="5"/>
  <c r="AC34" i="5"/>
  <c r="AB34" i="5"/>
  <c r="AA34" i="5"/>
  <c r="Z34" i="5"/>
  <c r="Y34" i="5"/>
  <c r="AR33" i="5"/>
  <c r="AQ33" i="5"/>
  <c r="AP33" i="5"/>
  <c r="AO33" i="5"/>
  <c r="AN33" i="5"/>
  <c r="AM33" i="5"/>
  <c r="AL33" i="5"/>
  <c r="AK33" i="5"/>
  <c r="AJ33" i="5"/>
  <c r="AI33" i="5"/>
  <c r="AH33" i="5"/>
  <c r="AG33" i="5"/>
  <c r="AF33" i="5"/>
  <c r="AE33" i="5"/>
  <c r="AD33" i="5"/>
  <c r="AC33" i="5"/>
  <c r="AB33" i="5"/>
  <c r="AA33" i="5"/>
  <c r="Z33" i="5"/>
  <c r="Y33" i="5"/>
  <c r="AR32" i="5"/>
  <c r="AQ32" i="5"/>
  <c r="AP32" i="5"/>
  <c r="AO32" i="5"/>
  <c r="AN32" i="5"/>
  <c r="AM32" i="5"/>
  <c r="AL32" i="5"/>
  <c r="AK32" i="5"/>
  <c r="AJ32" i="5"/>
  <c r="AI32" i="5"/>
  <c r="AH32" i="5"/>
  <c r="AG32" i="5"/>
  <c r="AF32" i="5"/>
  <c r="AE32" i="5"/>
  <c r="AD32" i="5"/>
  <c r="AC32" i="5"/>
  <c r="AB32" i="5"/>
  <c r="AA32" i="5"/>
  <c r="Z32" i="5"/>
  <c r="Y32" i="5"/>
  <c r="AR31" i="5"/>
  <c r="AQ31" i="5"/>
  <c r="AP31" i="5"/>
  <c r="AO31" i="5"/>
  <c r="AN31" i="5"/>
  <c r="AM31" i="5"/>
  <c r="AL31" i="5"/>
  <c r="AK31" i="5"/>
  <c r="AJ31" i="5"/>
  <c r="AI31" i="5"/>
  <c r="AH31" i="5"/>
  <c r="AG31" i="5"/>
  <c r="AF31" i="5"/>
  <c r="AE31" i="5"/>
  <c r="AD31" i="5"/>
  <c r="AC31" i="5"/>
  <c r="AB31" i="5"/>
  <c r="AA31" i="5"/>
  <c r="Z31" i="5"/>
  <c r="Y31" i="5"/>
  <c r="AR30" i="5"/>
  <c r="AQ30" i="5"/>
  <c r="AP30" i="5"/>
  <c r="AO30" i="5"/>
  <c r="AN30" i="5"/>
  <c r="AM30" i="5"/>
  <c r="AL30" i="5"/>
  <c r="AK30" i="5"/>
  <c r="AJ30" i="5"/>
  <c r="AI30" i="5"/>
  <c r="AH30" i="5"/>
  <c r="AG30" i="5"/>
  <c r="AF30" i="5"/>
  <c r="AE30" i="5"/>
  <c r="AD30" i="5"/>
  <c r="AC30" i="5"/>
  <c r="AB30" i="5"/>
  <c r="AA30" i="5"/>
  <c r="Z30" i="5"/>
  <c r="Y30" i="5"/>
  <c r="AR29" i="5"/>
  <c r="AQ29" i="5"/>
  <c r="AP29" i="5"/>
  <c r="AO29" i="5"/>
  <c r="AN29" i="5"/>
  <c r="AM29" i="5"/>
  <c r="AL29" i="5"/>
  <c r="AK29" i="5"/>
  <c r="AJ29" i="5"/>
  <c r="AI29" i="5"/>
  <c r="AH29" i="5"/>
  <c r="AG29" i="5"/>
  <c r="AF29" i="5"/>
  <c r="AE29" i="5"/>
  <c r="AD29" i="5"/>
  <c r="AC29" i="5"/>
  <c r="AB29" i="5"/>
  <c r="AA29" i="5"/>
  <c r="Z29" i="5"/>
  <c r="Y29" i="5"/>
  <c r="AR28" i="5"/>
  <c r="AQ28" i="5"/>
  <c r="AP28" i="5"/>
  <c r="AO28" i="5"/>
  <c r="AN28" i="5"/>
  <c r="AM28" i="5"/>
  <c r="AL28" i="5"/>
  <c r="AK28" i="5"/>
  <c r="AJ28" i="5"/>
  <c r="AI28" i="5"/>
  <c r="AH28" i="5"/>
  <c r="AG28" i="5"/>
  <c r="AF28" i="5"/>
  <c r="AE28" i="5"/>
  <c r="AD28" i="5"/>
  <c r="AC28" i="5"/>
  <c r="AB28" i="5"/>
  <c r="AA28" i="5"/>
  <c r="Z28" i="5"/>
  <c r="Y28" i="5"/>
  <c r="AR27" i="5"/>
  <c r="AQ27" i="5"/>
  <c r="AP27" i="5"/>
  <c r="AO27" i="5"/>
  <c r="AN27" i="5"/>
  <c r="AM27" i="5"/>
  <c r="AL27" i="5"/>
  <c r="AK27" i="5"/>
  <c r="AJ27" i="5"/>
  <c r="AI27" i="5"/>
  <c r="AH27" i="5"/>
  <c r="AG27" i="5"/>
  <c r="AF27" i="5"/>
  <c r="AE27" i="5"/>
  <c r="AD27" i="5"/>
  <c r="AC27" i="5"/>
  <c r="AB27" i="5"/>
  <c r="AA27" i="5"/>
  <c r="Z27" i="5"/>
  <c r="Y27" i="5"/>
  <c r="AR26" i="5"/>
  <c r="AQ26" i="5"/>
  <c r="AP26" i="5"/>
  <c r="AO26" i="5"/>
  <c r="AN26" i="5"/>
  <c r="AM26" i="5"/>
  <c r="AL26" i="5"/>
  <c r="AK26" i="5"/>
  <c r="AJ26" i="5"/>
  <c r="AI26" i="5"/>
  <c r="AH26" i="5"/>
  <c r="AG26" i="5"/>
  <c r="AF26" i="5"/>
  <c r="AE26" i="5"/>
  <c r="AD26" i="5"/>
  <c r="AC26" i="5"/>
  <c r="AB26" i="5"/>
  <c r="AA26" i="5"/>
  <c r="Z26" i="5"/>
  <c r="Y26" i="5"/>
  <c r="AR25" i="5"/>
  <c r="AQ25" i="5"/>
  <c r="AP25" i="5"/>
  <c r="AO25" i="5"/>
  <c r="AN25" i="5"/>
  <c r="AM25" i="5"/>
  <c r="AL25" i="5"/>
  <c r="AK25" i="5"/>
  <c r="AJ25" i="5"/>
  <c r="AI25" i="5"/>
  <c r="AH25" i="5"/>
  <c r="AG25" i="5"/>
  <c r="AF25" i="5"/>
  <c r="AE25" i="5"/>
  <c r="AD25" i="5"/>
  <c r="AC25" i="5"/>
  <c r="AB25" i="5"/>
  <c r="AA25" i="5"/>
  <c r="Z25" i="5"/>
  <c r="Y25" i="5"/>
  <c r="AR24" i="5"/>
  <c r="AQ24" i="5"/>
  <c r="AP24" i="5"/>
  <c r="AO24" i="5"/>
  <c r="AN24" i="5"/>
  <c r="AM24" i="5"/>
  <c r="AL24" i="5"/>
  <c r="AK24" i="5"/>
  <c r="AJ24" i="5"/>
  <c r="AI24" i="5"/>
  <c r="AH24" i="5"/>
  <c r="AG24" i="5"/>
  <c r="AF24" i="5"/>
  <c r="AE24" i="5"/>
  <c r="AD24" i="5"/>
  <c r="AC24" i="5"/>
  <c r="AB24" i="5"/>
  <c r="AA24" i="5"/>
  <c r="Z24" i="5"/>
  <c r="Y24" i="5"/>
  <c r="AR23" i="5"/>
  <c r="AQ23" i="5"/>
  <c r="AP23" i="5"/>
  <c r="AO23" i="5"/>
  <c r="AN23" i="5"/>
  <c r="AM23" i="5"/>
  <c r="AL23" i="5"/>
  <c r="AK23" i="5"/>
  <c r="AJ23" i="5"/>
  <c r="AI23" i="5"/>
  <c r="AH23" i="5"/>
  <c r="AG23" i="5"/>
  <c r="AF23" i="5"/>
  <c r="AE23" i="5"/>
  <c r="AD23" i="5"/>
  <c r="AC23" i="5"/>
  <c r="AB23" i="5"/>
  <c r="AA23" i="5"/>
  <c r="Z23" i="5"/>
  <c r="Y23" i="5"/>
  <c r="AR22" i="5"/>
  <c r="AQ22" i="5"/>
  <c r="AP22" i="5"/>
  <c r="AO22" i="5"/>
  <c r="AN22" i="5"/>
  <c r="AM22" i="5"/>
  <c r="AL22" i="5"/>
  <c r="AK22" i="5"/>
  <c r="AJ22" i="5"/>
  <c r="AI22" i="5"/>
  <c r="AH22" i="5"/>
  <c r="AG22" i="5"/>
  <c r="AF22" i="5"/>
  <c r="AE22" i="5"/>
  <c r="AD22" i="5"/>
  <c r="AC22" i="5"/>
  <c r="AB22" i="5"/>
  <c r="AA22" i="5"/>
  <c r="Z22" i="5"/>
  <c r="Y22" i="5"/>
  <c r="AR21" i="5"/>
  <c r="AQ21" i="5"/>
  <c r="AP21" i="5"/>
  <c r="AO21" i="5"/>
  <c r="AN21" i="5"/>
  <c r="AM21" i="5"/>
  <c r="AL21" i="5"/>
  <c r="AK21" i="5"/>
  <c r="AJ21" i="5"/>
  <c r="AI21" i="5"/>
  <c r="AH21" i="5"/>
  <c r="AG21" i="5"/>
  <c r="AF21" i="5"/>
  <c r="AE21" i="5"/>
  <c r="AD21" i="5"/>
  <c r="AC21" i="5"/>
  <c r="AB21" i="5"/>
  <c r="AA21" i="5"/>
  <c r="Z21" i="5"/>
  <c r="Y21" i="5"/>
  <c r="AR20" i="5"/>
  <c r="AQ20" i="5"/>
  <c r="AP20" i="5"/>
  <c r="AO20" i="5"/>
  <c r="AN20" i="5"/>
  <c r="AM20" i="5"/>
  <c r="AL20" i="5"/>
  <c r="AK20" i="5"/>
  <c r="AJ20" i="5"/>
  <c r="AI20" i="5"/>
  <c r="AH20" i="5"/>
  <c r="AG20" i="5"/>
  <c r="AF20" i="5"/>
  <c r="AE20" i="5"/>
  <c r="AD20" i="5"/>
  <c r="AC20" i="5"/>
  <c r="AB20" i="5"/>
  <c r="AA20" i="5"/>
  <c r="Z20" i="5"/>
  <c r="Y20" i="5"/>
  <c r="AR19" i="5"/>
  <c r="AQ19" i="5"/>
  <c r="AP19" i="5"/>
  <c r="AO19" i="5"/>
  <c r="AN19" i="5"/>
  <c r="AM19" i="5"/>
  <c r="AL19" i="5"/>
  <c r="AK19" i="5"/>
  <c r="AJ19" i="5"/>
  <c r="AI19" i="5"/>
  <c r="AH19" i="5"/>
  <c r="AG19" i="5"/>
  <c r="AF19" i="5"/>
  <c r="AE19" i="5"/>
  <c r="AD19" i="5"/>
  <c r="AC19" i="5"/>
  <c r="AB19" i="5"/>
  <c r="AA19" i="5"/>
  <c r="Z19" i="5"/>
  <c r="Y19" i="5"/>
  <c r="AR18" i="5"/>
  <c r="AQ18" i="5"/>
  <c r="AP18" i="5"/>
  <c r="AO18" i="5"/>
  <c r="AN18" i="5"/>
  <c r="AM18" i="5"/>
  <c r="AL18" i="5"/>
  <c r="AK18" i="5"/>
  <c r="AJ18" i="5"/>
  <c r="AI18" i="5"/>
  <c r="AH18" i="5"/>
  <c r="AG18" i="5"/>
  <c r="AF18" i="5"/>
  <c r="AE18" i="5"/>
  <c r="AD18" i="5"/>
  <c r="AC18" i="5"/>
  <c r="AB18" i="5"/>
  <c r="AA18" i="5"/>
  <c r="Z18" i="5"/>
  <c r="Y18" i="5"/>
  <c r="AR17" i="5"/>
  <c r="AQ17" i="5"/>
  <c r="AP17" i="5"/>
  <c r="AO17" i="5"/>
  <c r="AN17" i="5"/>
  <c r="AM17" i="5"/>
  <c r="AL17" i="5"/>
  <c r="AK17" i="5"/>
  <c r="AJ17" i="5"/>
  <c r="AI17" i="5"/>
  <c r="AH17" i="5"/>
  <c r="AG17" i="5"/>
  <c r="AF17" i="5"/>
  <c r="AE17" i="5"/>
  <c r="AD17" i="5"/>
  <c r="AC17" i="5"/>
  <c r="AB17" i="5"/>
  <c r="AA17" i="5"/>
  <c r="Z17" i="5"/>
  <c r="Y17" i="5"/>
  <c r="AR16" i="5"/>
  <c r="AQ16" i="5"/>
  <c r="AP16" i="5"/>
  <c r="AO16" i="5"/>
  <c r="AN16" i="5"/>
  <c r="AM16" i="5"/>
  <c r="AL16" i="5"/>
  <c r="AK16" i="5"/>
  <c r="AJ16" i="5"/>
  <c r="AI16" i="5"/>
  <c r="AH16" i="5"/>
  <c r="AG16" i="5"/>
  <c r="AF16" i="5"/>
  <c r="AE16" i="5"/>
  <c r="AD16" i="5"/>
  <c r="AC16" i="5"/>
  <c r="AB16" i="5"/>
  <c r="AA16" i="5"/>
  <c r="Z16" i="5"/>
  <c r="Y16" i="5"/>
  <c r="AR15" i="5"/>
  <c r="AQ15" i="5"/>
  <c r="AP15" i="5"/>
  <c r="AO15" i="5"/>
  <c r="AN15" i="5"/>
  <c r="AM15" i="5"/>
  <c r="AL15" i="5"/>
  <c r="AK15" i="5"/>
  <c r="AJ15" i="5"/>
  <c r="AI15" i="5"/>
  <c r="AH15" i="5"/>
  <c r="AG15" i="5"/>
  <c r="AF15" i="5"/>
  <c r="AE15" i="5"/>
  <c r="AD15" i="5"/>
  <c r="AC15" i="5"/>
  <c r="AB15" i="5"/>
  <c r="AA15" i="5"/>
  <c r="Z15" i="5"/>
  <c r="Y15" i="5"/>
  <c r="AR14" i="5"/>
  <c r="AQ14" i="5"/>
  <c r="AP14" i="5"/>
  <c r="AO14" i="5"/>
  <c r="AN14" i="5"/>
  <c r="AM14" i="5"/>
  <c r="AL14" i="5"/>
  <c r="AK14" i="5"/>
  <c r="AJ14" i="5"/>
  <c r="AI14" i="5"/>
  <c r="AH14" i="5"/>
  <c r="AG14" i="5"/>
  <c r="AF14" i="5"/>
  <c r="AE14" i="5"/>
  <c r="AD14" i="5"/>
  <c r="AC14" i="5"/>
  <c r="AB14" i="5"/>
  <c r="AA14" i="5"/>
  <c r="Z14" i="5"/>
  <c r="Y14" i="5"/>
  <c r="AR13" i="5"/>
  <c r="AQ13" i="5"/>
  <c r="AP13" i="5"/>
  <c r="AO13" i="5"/>
  <c r="AN13" i="5"/>
  <c r="AM13" i="5"/>
  <c r="AL13" i="5"/>
  <c r="AK13" i="5"/>
  <c r="AJ13" i="5"/>
  <c r="AI13" i="5"/>
  <c r="AH13" i="5"/>
  <c r="AG13" i="5"/>
  <c r="AF13" i="5"/>
  <c r="AE13" i="5"/>
  <c r="AD13" i="5"/>
  <c r="AC13" i="5"/>
  <c r="AB13" i="5"/>
  <c r="AA13" i="5"/>
  <c r="Z13" i="5"/>
  <c r="Y13" i="5"/>
  <c r="AR12" i="5"/>
  <c r="AQ12" i="5"/>
  <c r="AP12" i="5"/>
  <c r="AO12" i="5"/>
  <c r="AN12" i="5"/>
  <c r="AM12" i="5"/>
  <c r="AL12" i="5"/>
  <c r="AK12" i="5"/>
  <c r="AJ12" i="5"/>
  <c r="AI12" i="5"/>
  <c r="AH12" i="5"/>
  <c r="AG12" i="5"/>
  <c r="AF12" i="5"/>
  <c r="AE12" i="5"/>
  <c r="AD12" i="5"/>
  <c r="AC12" i="5"/>
  <c r="AB12" i="5"/>
  <c r="AA12" i="5"/>
  <c r="Z12" i="5"/>
  <c r="Y12" i="5"/>
  <c r="AR11" i="5"/>
  <c r="AQ11" i="5"/>
  <c r="AP11" i="5"/>
  <c r="AO11" i="5"/>
  <c r="AN11" i="5"/>
  <c r="AM11" i="5"/>
  <c r="AL11" i="5"/>
  <c r="AK11" i="5"/>
  <c r="AJ11" i="5"/>
  <c r="AI11" i="5"/>
  <c r="AH11" i="5"/>
  <c r="AG11" i="5"/>
  <c r="AF11" i="5"/>
  <c r="AE11" i="5"/>
  <c r="AD11" i="5"/>
  <c r="AC11" i="5"/>
  <c r="AB11" i="5"/>
  <c r="AA11" i="5"/>
  <c r="Z11" i="5"/>
  <c r="Y11" i="5"/>
  <c r="AR10" i="5"/>
  <c r="AQ10" i="5"/>
  <c r="AP10" i="5"/>
  <c r="AO10" i="5"/>
  <c r="AN10" i="5"/>
  <c r="AM10" i="5"/>
  <c r="AL10" i="5"/>
  <c r="AK10" i="5"/>
  <c r="AJ10" i="5"/>
  <c r="AI10" i="5"/>
  <c r="AH10" i="5"/>
  <c r="AG10" i="5"/>
  <c r="AF10" i="5"/>
  <c r="AE10" i="5"/>
  <c r="AD10" i="5"/>
  <c r="AC10" i="5"/>
  <c r="AB10" i="5"/>
  <c r="AA10" i="5"/>
  <c r="Z10" i="5"/>
  <c r="Y10" i="5"/>
  <c r="AR9" i="5"/>
  <c r="AQ9" i="5"/>
  <c r="AP9" i="5"/>
  <c r="AO9" i="5"/>
  <c r="AN9" i="5"/>
  <c r="AM9" i="5"/>
  <c r="AL9" i="5"/>
  <c r="AK9" i="5"/>
  <c r="AJ9" i="5"/>
  <c r="AI9" i="5"/>
  <c r="AH9" i="5"/>
  <c r="AG9" i="5"/>
  <c r="AF9" i="5"/>
  <c r="AE9" i="5"/>
  <c r="AD9" i="5"/>
  <c r="AC9" i="5"/>
  <c r="AB9" i="5"/>
  <c r="AA9" i="5"/>
  <c r="Z9" i="5"/>
  <c r="Y9" i="5"/>
  <c r="AR7" i="5"/>
  <c r="AQ7" i="5"/>
  <c r="AP7" i="5"/>
  <c r="AO7" i="5"/>
  <c r="AN7" i="5"/>
  <c r="AM7" i="5"/>
  <c r="AL7" i="5"/>
  <c r="AK7" i="5"/>
  <c r="AJ7" i="5"/>
  <c r="AI7" i="5"/>
  <c r="AH7" i="5"/>
  <c r="AG7" i="5"/>
  <c r="AF7" i="5"/>
  <c r="AE7" i="5"/>
  <c r="AD7" i="5"/>
  <c r="AC7" i="5"/>
  <c r="AB7" i="5"/>
  <c r="AA7" i="5"/>
  <c r="Z7" i="5"/>
  <c r="Y7" i="5"/>
  <c r="AR6" i="5"/>
  <c r="AQ6" i="5"/>
  <c r="AP6" i="5"/>
  <c r="AO6" i="5"/>
  <c r="AN6" i="5"/>
  <c r="AM6" i="5"/>
  <c r="AL6" i="5"/>
  <c r="AK6" i="5"/>
  <c r="AJ6" i="5"/>
  <c r="AI6" i="5"/>
  <c r="AH6" i="5"/>
  <c r="AG6" i="5"/>
  <c r="AF6" i="5"/>
  <c r="AE6" i="5"/>
  <c r="AD6" i="5"/>
  <c r="AC6" i="5"/>
  <c r="AB6" i="5"/>
  <c r="AA6" i="5"/>
  <c r="Z6" i="5"/>
  <c r="Y6" i="5"/>
  <c r="AR5" i="5"/>
  <c r="AQ5" i="5"/>
  <c r="AP5" i="5"/>
  <c r="AO5" i="5"/>
  <c r="AN5" i="5"/>
  <c r="AM5" i="5"/>
  <c r="AL5" i="5"/>
  <c r="AK5" i="5"/>
  <c r="AJ5" i="5"/>
  <c r="AI5" i="5"/>
  <c r="AH5" i="5"/>
  <c r="AG5" i="5"/>
  <c r="AF5" i="5"/>
  <c r="AE5" i="5"/>
  <c r="AD5" i="5"/>
  <c r="AC5" i="5"/>
  <c r="AB5" i="5"/>
  <c r="AA5" i="5"/>
  <c r="Z5" i="5"/>
  <c r="Y5" i="5"/>
  <c r="AR4" i="5"/>
  <c r="AQ4" i="5"/>
  <c r="AP4" i="5"/>
  <c r="AO4" i="5"/>
  <c r="AN4" i="5"/>
  <c r="AM4" i="5"/>
  <c r="AL4" i="5"/>
  <c r="AK4" i="5"/>
  <c r="AJ4" i="5"/>
  <c r="AI4" i="5"/>
  <c r="AH4" i="5"/>
  <c r="AG4" i="5"/>
  <c r="AF4" i="5"/>
  <c r="AE4" i="5"/>
  <c r="AD4" i="5"/>
  <c r="AC4" i="5"/>
  <c r="AB4" i="5"/>
  <c r="AA4" i="5"/>
  <c r="Z4" i="5"/>
  <c r="Y4" i="5"/>
  <c r="AR3" i="5"/>
  <c r="AR101" i="5"/>
  <c r="K121" i="5"/>
  <c r="AQ3" i="5"/>
  <c r="AQ101" i="5"/>
  <c r="K120" i="5"/>
  <c r="AP3" i="5"/>
  <c r="AP101" i="5"/>
  <c r="K119" i="5"/>
  <c r="AO3" i="5"/>
  <c r="AO101" i="5"/>
  <c r="K118" i="5"/>
  <c r="AN3" i="5"/>
  <c r="AN101" i="5"/>
  <c r="J121" i="5"/>
  <c r="AM3" i="5"/>
  <c r="AM101" i="5"/>
  <c r="J120" i="5"/>
  <c r="AL3" i="5"/>
  <c r="AL101" i="5"/>
  <c r="J119" i="5"/>
  <c r="AK3" i="5"/>
  <c r="AK101" i="5"/>
  <c r="J118" i="5"/>
  <c r="AJ3" i="5"/>
  <c r="AJ101" i="5"/>
  <c r="I121" i="5"/>
  <c r="AI3" i="5"/>
  <c r="AI101" i="5"/>
  <c r="I120" i="5"/>
  <c r="AH3" i="5"/>
  <c r="AH101" i="5"/>
  <c r="I119" i="5"/>
  <c r="AG3" i="5"/>
  <c r="AG101" i="5"/>
  <c r="I118" i="5"/>
  <c r="AF3" i="5"/>
  <c r="AF101" i="5"/>
  <c r="H121" i="5"/>
  <c r="AE3" i="5"/>
  <c r="AE101" i="5"/>
  <c r="H120" i="5"/>
  <c r="AD3" i="5"/>
  <c r="AD101" i="5"/>
  <c r="H119" i="5"/>
  <c r="AC3" i="5"/>
  <c r="AC101" i="5"/>
  <c r="H118" i="5"/>
  <c r="AB3" i="5"/>
  <c r="AB101" i="5"/>
  <c r="G121" i="5"/>
  <c r="AA3" i="5"/>
  <c r="AA101" i="5"/>
  <c r="G120" i="5"/>
  <c r="Z3" i="5"/>
  <c r="Z101" i="5"/>
  <c r="G119" i="5"/>
  <c r="Y3" i="5"/>
  <c r="Y101" i="5"/>
  <c r="G118" i="5"/>
  <c r="G122" i="5"/>
  <c r="G125" i="5"/>
  <c r="H122" i="5"/>
  <c r="H126" i="5"/>
  <c r="I122" i="5"/>
  <c r="I126" i="5"/>
  <c r="J122" i="5"/>
  <c r="J126" i="5"/>
  <c r="K122" i="5"/>
  <c r="K126" i="5"/>
  <c r="S139" i="5"/>
  <c r="S146" i="5"/>
  <c r="T139" i="5"/>
  <c r="T146" i="5"/>
  <c r="U139" i="5"/>
  <c r="U146" i="5"/>
  <c r="V139" i="5"/>
  <c r="V146" i="5"/>
  <c r="W139" i="5"/>
  <c r="W146" i="5"/>
  <c r="M122" i="5"/>
  <c r="M128" i="5"/>
  <c r="N122" i="5"/>
  <c r="N128" i="5"/>
  <c r="O122" i="5"/>
  <c r="O128" i="5"/>
  <c r="P122" i="5"/>
  <c r="P128" i="5"/>
  <c r="Q122" i="5"/>
  <c r="Q128" i="5"/>
  <c r="G128" i="5"/>
  <c r="G127" i="5"/>
  <c r="J127" i="5"/>
  <c r="S144" i="5"/>
  <c r="T144" i="5"/>
  <c r="V144" i="5"/>
  <c r="M127" i="5"/>
  <c r="O127" i="5"/>
  <c r="Z103" i="5"/>
  <c r="S119" i="5"/>
  <c r="AB103" i="5"/>
  <c r="S121" i="5"/>
  <c r="AD103" i="5"/>
  <c r="T119" i="5"/>
  <c r="AF103" i="5"/>
  <c r="T121" i="5"/>
  <c r="AH103" i="5"/>
  <c r="U119" i="5"/>
  <c r="AJ103" i="5"/>
  <c r="U121" i="5"/>
  <c r="AL103" i="5"/>
  <c r="V119" i="5"/>
  <c r="AN103" i="5"/>
  <c r="V121" i="5"/>
  <c r="AP103" i="5"/>
  <c r="W119" i="5"/>
  <c r="AR103" i="5"/>
  <c r="W121" i="5"/>
  <c r="Z104" i="5"/>
  <c r="G136" i="5"/>
  <c r="AB104" i="5"/>
  <c r="G138" i="5"/>
  <c r="AD104" i="5"/>
  <c r="H136" i="5"/>
  <c r="AF104" i="5"/>
  <c r="H138" i="5"/>
  <c r="AH104" i="5"/>
  <c r="I136" i="5"/>
  <c r="AJ104" i="5"/>
  <c r="I138" i="5"/>
  <c r="AL104" i="5"/>
  <c r="J136" i="5"/>
  <c r="AN104" i="5"/>
  <c r="J138" i="5"/>
  <c r="AP104" i="5"/>
  <c r="K136" i="5"/>
  <c r="AR104" i="5"/>
  <c r="K138" i="5"/>
  <c r="Z105" i="5"/>
  <c r="M136" i="5"/>
  <c r="AB105" i="5"/>
  <c r="M138" i="5"/>
  <c r="AD105" i="5"/>
  <c r="N136" i="5"/>
  <c r="AF105" i="5"/>
  <c r="N138" i="5"/>
  <c r="AH105" i="5"/>
  <c r="O136" i="5"/>
  <c r="AJ105" i="5"/>
  <c r="O138" i="5"/>
  <c r="AL105" i="5"/>
  <c r="P136" i="5"/>
  <c r="AN105" i="5"/>
  <c r="P138" i="5"/>
  <c r="AP105" i="5"/>
  <c r="Q136" i="5"/>
  <c r="AR105" i="5"/>
  <c r="Q138" i="5"/>
  <c r="M156" i="5"/>
  <c r="M163" i="5"/>
  <c r="N156" i="5"/>
  <c r="N163" i="5"/>
  <c r="O156" i="5"/>
  <c r="O163" i="5"/>
  <c r="P156" i="5"/>
  <c r="P163" i="5"/>
  <c r="Q156" i="5"/>
  <c r="Q163" i="5"/>
  <c r="G156" i="5"/>
  <c r="G163" i="5"/>
  <c r="H156" i="5"/>
  <c r="H163" i="5"/>
  <c r="I156" i="5"/>
  <c r="I163" i="5"/>
  <c r="J156" i="5"/>
  <c r="J163" i="5"/>
  <c r="K156" i="5"/>
  <c r="K163" i="5"/>
  <c r="S156" i="5"/>
  <c r="S163" i="5"/>
  <c r="T156" i="5"/>
  <c r="T163" i="5"/>
  <c r="U156" i="5"/>
  <c r="U163" i="5"/>
  <c r="V156" i="5"/>
  <c r="V163" i="5"/>
  <c r="W156" i="5"/>
  <c r="W163" i="5"/>
  <c r="M161" i="5"/>
  <c r="O161" i="5"/>
  <c r="Q161" i="5"/>
  <c r="W144" i="5"/>
  <c r="G161" i="5"/>
  <c r="I161" i="5"/>
  <c r="J161" i="5"/>
  <c r="K161" i="5"/>
  <c r="T161" i="5"/>
  <c r="Y103" i="5"/>
  <c r="S118" i="5"/>
  <c r="AA103" i="5"/>
  <c r="S120" i="5"/>
  <c r="AC103" i="5"/>
  <c r="T118" i="5"/>
  <c r="AE103" i="5"/>
  <c r="T120" i="5"/>
  <c r="AG103" i="5"/>
  <c r="U118" i="5"/>
  <c r="AI103" i="5"/>
  <c r="U120" i="5"/>
  <c r="AK103" i="5"/>
  <c r="V118" i="5"/>
  <c r="AM103" i="5"/>
  <c r="V120" i="5"/>
  <c r="AO103" i="5"/>
  <c r="W118" i="5"/>
  <c r="AQ103" i="5"/>
  <c r="W120" i="5"/>
  <c r="Y104" i="5"/>
  <c r="G135" i="5"/>
  <c r="AA104" i="5"/>
  <c r="G137" i="5"/>
  <c r="AC104" i="5"/>
  <c r="H135" i="5"/>
  <c r="AE104" i="5"/>
  <c r="H137" i="5"/>
  <c r="AG104" i="5"/>
  <c r="I135" i="5"/>
  <c r="AI104" i="5"/>
  <c r="I137" i="5"/>
  <c r="AK104" i="5"/>
  <c r="J135" i="5"/>
  <c r="AM104" i="5"/>
  <c r="J137" i="5"/>
  <c r="AO104" i="5"/>
  <c r="K135" i="5"/>
  <c r="AQ104" i="5"/>
  <c r="K137" i="5"/>
  <c r="Y105" i="5"/>
  <c r="M135" i="5"/>
  <c r="AA105" i="5"/>
  <c r="M137" i="5"/>
  <c r="AC105" i="5"/>
  <c r="N135" i="5"/>
  <c r="AE105" i="5"/>
  <c r="N137" i="5"/>
  <c r="AG105" i="5"/>
  <c r="O135" i="5"/>
  <c r="AI105" i="5"/>
  <c r="O137" i="5"/>
  <c r="AK105" i="5"/>
  <c r="P135" i="5"/>
  <c r="AM105" i="5"/>
  <c r="P137" i="5"/>
  <c r="AO105" i="5"/>
  <c r="Q135" i="5"/>
  <c r="AQ105" i="5"/>
  <c r="Q137" i="5"/>
  <c r="V161" i="5"/>
  <c r="U144" i="5"/>
  <c r="Q159" i="5"/>
  <c r="T159" i="5"/>
  <c r="J159" i="5"/>
  <c r="M159" i="5"/>
  <c r="H161" i="5"/>
  <c r="V159" i="5"/>
  <c r="H159" i="5"/>
  <c r="O159" i="5"/>
  <c r="W145" i="5"/>
  <c r="T142" i="5"/>
  <c r="V142" i="5"/>
  <c r="I127" i="5"/>
  <c r="Q127" i="5"/>
  <c r="Q125" i="5"/>
  <c r="O125" i="5"/>
  <c r="M125" i="5"/>
  <c r="H127" i="5"/>
  <c r="J125" i="5"/>
  <c r="K127" i="5"/>
  <c r="H125" i="5"/>
  <c r="Q139" i="5"/>
  <c r="Q146" i="5"/>
  <c r="P139" i="5"/>
  <c r="P146" i="5"/>
  <c r="O139" i="5"/>
  <c r="O146" i="5"/>
  <c r="N139" i="5"/>
  <c r="N146" i="5"/>
  <c r="M139" i="5"/>
  <c r="M146" i="5"/>
  <c r="K139" i="5"/>
  <c r="K146" i="5"/>
  <c r="J139" i="5"/>
  <c r="J146" i="5"/>
  <c r="I139" i="5"/>
  <c r="I146" i="5"/>
  <c r="H139" i="5"/>
  <c r="H146" i="5"/>
  <c r="G139" i="5"/>
  <c r="G146" i="5"/>
  <c r="W122" i="5"/>
  <c r="W125" i="5"/>
  <c r="V122" i="5"/>
  <c r="V125" i="5"/>
  <c r="U122" i="5"/>
  <c r="U125" i="5"/>
  <c r="T122" i="5"/>
  <c r="T125" i="5"/>
  <c r="S122" i="5"/>
  <c r="S125" i="5"/>
  <c r="Q143" i="5"/>
  <c r="P143" i="5"/>
  <c r="O143" i="5"/>
  <c r="N143" i="5"/>
  <c r="M143" i="5"/>
  <c r="K143" i="5"/>
  <c r="J143" i="5"/>
  <c r="I143" i="5"/>
  <c r="H143" i="5"/>
  <c r="G143" i="5"/>
  <c r="W126" i="5"/>
  <c r="V126" i="5"/>
  <c r="S126" i="5"/>
  <c r="W160" i="5"/>
  <c r="V160" i="5"/>
  <c r="U160" i="5"/>
  <c r="T160" i="5"/>
  <c r="S160" i="5"/>
  <c r="K160" i="5"/>
  <c r="J160" i="5"/>
  <c r="I160" i="5"/>
  <c r="H160" i="5"/>
  <c r="G160" i="5"/>
  <c r="Q162" i="5"/>
  <c r="P162" i="5"/>
  <c r="O162" i="5"/>
  <c r="N162" i="5"/>
  <c r="M162" i="5"/>
  <c r="Q126" i="5"/>
  <c r="Q129" i="5"/>
  <c r="P126" i="5"/>
  <c r="O126" i="5"/>
  <c r="O129" i="5"/>
  <c r="N126" i="5"/>
  <c r="M126" i="5"/>
  <c r="M129" i="5"/>
  <c r="V145" i="5"/>
  <c r="U145" i="5"/>
  <c r="T145" i="5"/>
  <c r="S145" i="5"/>
  <c r="K128" i="5"/>
  <c r="J128" i="5"/>
  <c r="J129" i="5"/>
  <c r="I128" i="5"/>
  <c r="H128" i="5"/>
  <c r="H129" i="5"/>
  <c r="G126" i="5"/>
  <c r="G129" i="5"/>
  <c r="Q144" i="5"/>
  <c r="P144" i="5"/>
  <c r="O144" i="5"/>
  <c r="N144" i="5"/>
  <c r="M144" i="5"/>
  <c r="K144" i="5"/>
  <c r="J144" i="5"/>
  <c r="I144" i="5"/>
  <c r="H144" i="5"/>
  <c r="G144" i="5"/>
  <c r="W127" i="5"/>
  <c r="V127" i="5"/>
  <c r="U127" i="5"/>
  <c r="T127" i="5"/>
  <c r="S127" i="5"/>
  <c r="W161" i="5"/>
  <c r="U161" i="5"/>
  <c r="S161" i="5"/>
  <c r="P161" i="5"/>
  <c r="N161" i="5"/>
  <c r="W159" i="5"/>
  <c r="U159" i="5"/>
  <c r="S159" i="5"/>
  <c r="K159" i="5"/>
  <c r="I159" i="5"/>
  <c r="G159" i="5"/>
  <c r="P159" i="5"/>
  <c r="N159" i="5"/>
  <c r="Q145" i="5"/>
  <c r="P145" i="5"/>
  <c r="O145" i="5"/>
  <c r="N145" i="5"/>
  <c r="M145" i="5"/>
  <c r="K145" i="5"/>
  <c r="J145" i="5"/>
  <c r="I145" i="5"/>
  <c r="H145" i="5"/>
  <c r="G145" i="5"/>
  <c r="W128" i="5"/>
  <c r="V128" i="5"/>
  <c r="U128" i="5"/>
  <c r="T128" i="5"/>
  <c r="S128" i="5"/>
  <c r="W162" i="5"/>
  <c r="V162" i="5"/>
  <c r="U162" i="5"/>
  <c r="T162" i="5"/>
  <c r="S162" i="5"/>
  <c r="K162" i="5"/>
  <c r="J162" i="5"/>
  <c r="I162" i="5"/>
  <c r="H162" i="5"/>
  <c r="G162" i="5"/>
  <c r="Q160" i="5"/>
  <c r="P160" i="5"/>
  <c r="O160" i="5"/>
  <c r="N160" i="5"/>
  <c r="M160" i="5"/>
  <c r="P127" i="5"/>
  <c r="N127" i="5"/>
  <c r="P125" i="5"/>
  <c r="P129" i="5"/>
  <c r="N125" i="5"/>
  <c r="N129" i="5"/>
  <c r="W142" i="5"/>
  <c r="U142" i="5"/>
  <c r="S142" i="5"/>
  <c r="K125" i="5"/>
  <c r="K129" i="5"/>
  <c r="I125" i="5"/>
  <c r="I129" i="5"/>
  <c r="W143" i="5"/>
  <c r="V143" i="5"/>
  <c r="U143" i="5"/>
  <c r="T143" i="5"/>
  <c r="S143" i="5"/>
  <c r="U126" i="5"/>
  <c r="N142" i="5"/>
  <c r="T126" i="5"/>
  <c r="I142" i="5"/>
  <c r="T129" i="5"/>
  <c r="G142" i="5"/>
  <c r="K142" i="5"/>
  <c r="P142" i="5"/>
  <c r="V129" i="5"/>
  <c r="S129" i="5"/>
  <c r="U129" i="5"/>
  <c r="W129" i="5"/>
  <c r="H142" i="5"/>
  <c r="J142" i="5"/>
  <c r="M142" i="5"/>
  <c r="O142" i="5"/>
  <c r="Q142" i="5"/>
  <c r="I16" i="1"/>
  <c r="E17" i="1"/>
  <c r="E16" i="1"/>
  <c r="D16" i="1"/>
  <c r="D15" i="1"/>
  <c r="G18" i="1"/>
  <c r="J15" i="1"/>
  <c r="I15" i="1"/>
  <c r="C18" i="1"/>
  <c r="D18" i="1"/>
  <c r="J18" i="1"/>
  <c r="H18" i="1"/>
  <c r="I18" i="1"/>
  <c r="E18" i="1"/>
</calcChain>
</file>

<file path=xl/sharedStrings.xml><?xml version="1.0" encoding="utf-8"?>
<sst xmlns="http://schemas.openxmlformats.org/spreadsheetml/2006/main" count="1290" uniqueCount="219">
  <si>
    <t>HS/GS/S</t>
  </si>
  <si>
    <t>PS</t>
  </si>
  <si>
    <t>US</t>
  </si>
  <si>
    <t>Note: Totals may not add up because of rounding.</t>
  </si>
  <si>
    <t>Total</t>
  </si>
  <si>
    <t>Sector</t>
  </si>
  <si>
    <t>Industry</t>
  </si>
  <si>
    <t>Infrastructure</t>
  </si>
  <si>
    <t>INVT. #</t>
  </si>
  <si>
    <t>LOAN #</t>
  </si>
  <si>
    <t>COUNTRY</t>
  </si>
  <si>
    <t>Approval Year</t>
  </si>
  <si>
    <t>PCR/XARR Circ Year</t>
  </si>
  <si>
    <t>PCR/XARR Rating</t>
  </si>
  <si>
    <t>PPER Year</t>
  </si>
  <si>
    <t>PPER Rating</t>
  </si>
  <si>
    <t>XVR Year</t>
  </si>
  <si>
    <t>XVR Rating</t>
  </si>
  <si>
    <t>Rating by Criterion</t>
  </si>
  <si>
    <t>Development Outcomes and Impact</t>
  </si>
  <si>
    <t>ADB Investment Profitability</t>
  </si>
  <si>
    <t>ADB Work Quality</t>
  </si>
  <si>
    <t>ADB Additionality</t>
  </si>
  <si>
    <t>Overall Rating</t>
  </si>
  <si>
    <t>DO&amp;I</t>
  </si>
  <si>
    <t>PSD</t>
  </si>
  <si>
    <t>BS</t>
  </si>
  <si>
    <t>ED</t>
  </si>
  <si>
    <t>ESHS</t>
  </si>
  <si>
    <t>ADB IP</t>
  </si>
  <si>
    <t>ADB WQ</t>
  </si>
  <si>
    <t>SAS</t>
  </si>
  <si>
    <t>M&amp;S</t>
  </si>
  <si>
    <t>R&amp;C</t>
  </si>
  <si>
    <t>ADB Add</t>
  </si>
  <si>
    <t>Overall</t>
  </si>
  <si>
    <t>U</t>
  </si>
  <si>
    <t>S</t>
  </si>
  <si>
    <t>E</t>
  </si>
  <si>
    <t>HS</t>
  </si>
  <si>
    <t>INO</t>
  </si>
  <si>
    <t>P. T. Gunung Garuda</t>
  </si>
  <si>
    <t>NR</t>
  </si>
  <si>
    <t>GS</t>
  </si>
  <si>
    <t>BAN</t>
  </si>
  <si>
    <t>Padma Textile Mills</t>
  </si>
  <si>
    <t>PHI</t>
  </si>
  <si>
    <t>Planters Development Bank</t>
  </si>
  <si>
    <t>P. T. BBL Dharmala Finance</t>
  </si>
  <si>
    <t>PAK</t>
  </si>
  <si>
    <t>Asian Leasing Corp. Ltd.</t>
  </si>
  <si>
    <t>National Dev. Leasing Corp. Ltd.</t>
  </si>
  <si>
    <t>Pakistan Industrial Leasing Corp. Ltd.</t>
  </si>
  <si>
    <t>Phil. Long Distance Telephone Co.</t>
  </si>
  <si>
    <t>P. T. Mediasarana Multi Finance</t>
  </si>
  <si>
    <t>Hopewell Energy (Philippines) Corp.</t>
  </si>
  <si>
    <t>Fauji Fertilizer Co. Ltd.</t>
  </si>
  <si>
    <t>Orix Leasing Pakistan Ltd.</t>
  </si>
  <si>
    <t>Pakistan Synthetics Ltd.</t>
  </si>
  <si>
    <t>United Leasing Co., Ltd.</t>
  </si>
  <si>
    <t>PRC</t>
  </si>
  <si>
    <t>Guangzhou Pearl River Power Co.</t>
  </si>
  <si>
    <t>NEP</t>
  </si>
  <si>
    <t>Jyoti Spinning Mills Ltd.</t>
  </si>
  <si>
    <t>Batangas Power Corp.</t>
  </si>
  <si>
    <t>Hopewell Power (Phils.) Corp.</t>
  </si>
  <si>
    <t>REG</t>
  </si>
  <si>
    <t>Pacven Investment Ltd.</t>
  </si>
  <si>
    <t>Xiamen International Bank</t>
  </si>
  <si>
    <t>KOR</t>
  </si>
  <si>
    <t>Korea Technology Finance Corp.</t>
  </si>
  <si>
    <t>IND</t>
  </si>
  <si>
    <t>CESC Limited</t>
  </si>
  <si>
    <t>Infrastructure Leasing and Financial Services Ltd.</t>
  </si>
  <si>
    <t>Kotak Mahindra Finance Ltd.</t>
  </si>
  <si>
    <t>SRI</t>
  </si>
  <si>
    <t>Union Assurance Ltd.</t>
  </si>
  <si>
    <t>H &amp; Q Philippine Ventures</t>
  </si>
  <si>
    <t>Asian Convertibles and Income Fund</t>
  </si>
  <si>
    <t>Merchant Bank of Sri Lanka</t>
  </si>
  <si>
    <t>Creditcapital Venture Fund (India) Ltd.</t>
  </si>
  <si>
    <t>China Assets (Holdings) Ltd.</t>
  </si>
  <si>
    <t>Centurion Bank Limited</t>
  </si>
  <si>
    <t>Global Trust Bank Limited</t>
  </si>
  <si>
    <t>SBI Gilts Ltd.</t>
  </si>
  <si>
    <t>Mutual Fund Co. of the Philippines, Inc.</t>
  </si>
  <si>
    <t>Asia-Pacific Ventures Ltd.</t>
  </si>
  <si>
    <t>Walden AB Ayala Ventures Co., Inc.</t>
  </si>
  <si>
    <t>Himal Power Limited</t>
  </si>
  <si>
    <t>Fauji Kabirwala Power Co. Ltd.</t>
  </si>
  <si>
    <t>VIE</t>
  </si>
  <si>
    <t>Nghi Son Cement Corporation Limited</t>
  </si>
  <si>
    <t>7117/18</t>
  </si>
  <si>
    <t>AIG Indian Sectoral Equity Fund and AIG Indian Equity Advisors</t>
  </si>
  <si>
    <t>BHU</t>
  </si>
  <si>
    <t>Bhutan National Bank</t>
  </si>
  <si>
    <t>Fujian Pacific Electric Co.</t>
  </si>
  <si>
    <t>None</t>
  </si>
  <si>
    <t>NDB Housing Bank</t>
  </si>
  <si>
    <t>Grameen Telecommunications Project</t>
  </si>
  <si>
    <t>Dahej LNG (formerly Petronet LNG Ltd.)</t>
  </si>
  <si>
    <t>Colombo Port Development Project (SAGT)</t>
  </si>
  <si>
    <t>7131/32</t>
  </si>
  <si>
    <t>Lombard Asian Private Investment Company &amp; APIC Management LDC</t>
  </si>
  <si>
    <t>Chengdu GEM Waterworks</t>
  </si>
  <si>
    <t>Liberty New World China Enterprises, Investments, Limited Partnership</t>
  </si>
  <si>
    <t>Tala-Delhi Transmission Project</t>
  </si>
  <si>
    <t>Manila North Tollways Corp.</t>
  </si>
  <si>
    <t>Phu My 3</t>
  </si>
  <si>
    <t>Meghnaghat Power Project</t>
  </si>
  <si>
    <t>Dewan Housing Finance Corporation</t>
  </si>
  <si>
    <t>Kula Fund</t>
  </si>
  <si>
    <t>Phu My 2.2 (Mekong Energy Co)</t>
  </si>
  <si>
    <t>THA</t>
  </si>
  <si>
    <t>BLCP Power Project</t>
  </si>
  <si>
    <t>MON</t>
  </si>
  <si>
    <t>Trade and Development Bank of Mongolia</t>
  </si>
  <si>
    <t>Central Depository Bangladesh Ltd.</t>
  </si>
  <si>
    <t>China Everbright Bank Co.</t>
  </si>
  <si>
    <t>Asian Infrastructure Fund</t>
  </si>
  <si>
    <t>2233-01</t>
  </si>
  <si>
    <t>AZE</t>
  </si>
  <si>
    <t>Azerigazbank</t>
  </si>
  <si>
    <t>2233-02</t>
  </si>
  <si>
    <t>Bank Respublika</t>
  </si>
  <si>
    <t>Sara Fund</t>
  </si>
  <si>
    <t>AFG</t>
  </si>
  <si>
    <t>Afghanistan International Bank</t>
  </si>
  <si>
    <t>Bank of China Ltd.</t>
  </si>
  <si>
    <t>China Gas Holdings</t>
  </si>
  <si>
    <t>Mekong Enterprise Fund</t>
  </si>
  <si>
    <t>Bank of Hangzhou</t>
  </si>
  <si>
    <t>KAZ</t>
  </si>
  <si>
    <t>JSC Alliance Bank</t>
  </si>
  <si>
    <t>JSC Bank Centercredit</t>
  </si>
  <si>
    <t>Bank of Baku</t>
  </si>
  <si>
    <t>JSC Bank TuranAlem (BTA)</t>
  </si>
  <si>
    <t>Guarantee JSC Alliance Bank</t>
  </si>
  <si>
    <t>Infrastructure Development Finance Co.</t>
  </si>
  <si>
    <t>2233-03</t>
  </si>
  <si>
    <t>Accessbank</t>
  </si>
  <si>
    <t>AES Kelanistissa Power</t>
  </si>
  <si>
    <t>ADM Maculus Fund II L.P.</t>
  </si>
  <si>
    <t>CAM</t>
  </si>
  <si>
    <t>Cambodia Power Transmission Lines Co.</t>
  </si>
  <si>
    <t>Masinloc Coal-Fired Thermal Power Plant</t>
  </si>
  <si>
    <t>MLD</t>
  </si>
  <si>
    <t>Maldives Finance Leasing Company</t>
  </si>
  <si>
    <t>Roshan Telecommunications</t>
  </si>
  <si>
    <t>Overall Ratings: E = Excellent; GS = Generally Successful; HS = Highly Successful; NR = No Rating; PS = Partly Successul; S = Successful; U = Unsuccessful</t>
  </si>
  <si>
    <t>C</t>
  </si>
  <si>
    <t>Component Ratings: E = Excellent; S = Satisfactory; PS = Partly Satisfactory; U = Unsatisfactory</t>
  </si>
  <si>
    <t>I</t>
  </si>
  <si>
    <t>With rating but using old criteria</t>
  </si>
  <si>
    <t>IE only</t>
  </si>
  <si>
    <t>INF</t>
  </si>
  <si>
    <t>PCR/XARR rating used</t>
  </si>
  <si>
    <t>CMF</t>
  </si>
  <si>
    <t>GrpA</t>
  </si>
  <si>
    <t>EVR rating used</t>
  </si>
  <si>
    <t>GrpB</t>
  </si>
  <si>
    <t>GrpC</t>
  </si>
  <si>
    <t>PPER rating used</t>
  </si>
  <si>
    <t>IED evaluation ongoing</t>
  </si>
  <si>
    <t>By Type of Evaluation (Self or Independent)</t>
  </si>
  <si>
    <t>Combined Self and Independent Evaluation</t>
  </si>
  <si>
    <t>Self Evaluation Only</t>
  </si>
  <si>
    <t>Independent Evaluation Only</t>
  </si>
  <si>
    <t>DI&amp;O</t>
  </si>
  <si>
    <t>E / HS</t>
  </si>
  <si>
    <t>By Sector (Independent Evaluation Only)</t>
  </si>
  <si>
    <t>Capital Markets and Financial Sector</t>
  </si>
  <si>
    <t>By Country Group (Independent Evaluation Only)</t>
  </si>
  <si>
    <t>Group A</t>
  </si>
  <si>
    <t>Group B</t>
  </si>
  <si>
    <t>Group C &amp; Regional</t>
  </si>
  <si>
    <t>7202/7238/7281</t>
  </si>
  <si>
    <t>LS</t>
  </si>
  <si>
    <t>s</t>
  </si>
  <si>
    <t>Afghanistan Renewal Fund</t>
  </si>
  <si>
    <t>7134/7135</t>
  </si>
  <si>
    <t>Asian Infrastructure Mexxanine Capital Fund</t>
  </si>
  <si>
    <t>LGU Guarantee Corporation</t>
  </si>
  <si>
    <t>Tangguh Liquified Natural Gas</t>
  </si>
  <si>
    <t xml:space="preserve">Citibank N.A. </t>
  </si>
  <si>
    <t>7156/7157</t>
  </si>
  <si>
    <t>Urban Clean Fuels</t>
  </si>
  <si>
    <t>COMPANY/PROJECT</t>
  </si>
  <si>
    <t>Dahej Liquified Natural Gas Terminal</t>
  </si>
  <si>
    <t>Gujarat Paguthan Wind Energy Financing Facility</t>
  </si>
  <si>
    <t>2417/2434</t>
  </si>
  <si>
    <t>GU2066-01</t>
  </si>
  <si>
    <t>2098/2241/2431</t>
  </si>
  <si>
    <t>Tata Power Wind Energy Financiang Facility</t>
  </si>
  <si>
    <t>Inner Mongolia Wind Power Project</t>
  </si>
  <si>
    <t>P</t>
  </si>
  <si>
    <t>Thai Recovery Fund</t>
  </si>
  <si>
    <t>Security Bank/SME Development Support</t>
  </si>
  <si>
    <t>Cumulative from Evaluation Year 1992–2012</t>
  </si>
  <si>
    <t>Total No. of Rated Projects</t>
  </si>
  <si>
    <t>GS = generally successful, HS = highly successful, LS = less than successful, S = successful, US = unsuccessful; FI = financial institution.</t>
  </si>
  <si>
    <t>TOTAL</t>
  </si>
  <si>
    <t>a</t>
  </si>
  <si>
    <t>b</t>
  </si>
  <si>
    <t>c</t>
  </si>
  <si>
    <t>d</t>
  </si>
  <si>
    <t>The criteria used in evaluating sovereign projects were also used in evaluating nonsovereign projects from 1992 to mid-2006.</t>
  </si>
  <si>
    <t>Based on aggregate results of project completion reports (PCRs), extended annual review reports (XARRs), XARR validation reports (XVRs), and project performance evaluation reports (PPERs) using XVR or PPER ratings in all cases where both PCR/XARR and XVR/PPER ratings are available.</t>
  </si>
  <si>
    <t>The new criteria for evaluating nonsovereign projects, as harmonized with other members of the Evaluation Cooperation Group, were used starting end-2006.</t>
  </si>
  <si>
    <r>
      <t>LS</t>
    </r>
    <r>
      <rPr>
        <vertAlign val="superscript"/>
        <sz val="10"/>
        <rFont val="Arial"/>
        <family val="2"/>
      </rPr>
      <t>d</t>
    </r>
  </si>
  <si>
    <t>Capital Markets, 
   Funds, and FIs</t>
  </si>
  <si>
    <t>Projects Evaluated</t>
  </si>
  <si>
    <t>from 1992 to Mid-2006</t>
  </si>
  <si>
    <r>
      <t>Using Old Criteria</t>
    </r>
    <r>
      <rPr>
        <vertAlign val="superscript"/>
        <sz val="10"/>
        <rFont val="Arial"/>
        <family val="2"/>
      </rPr>
      <t xml:space="preserve">b </t>
    </r>
    <r>
      <rPr>
        <sz val="10"/>
        <rFont val="Arial"/>
        <family val="2"/>
      </rPr>
      <t>(% of total)</t>
    </r>
  </si>
  <si>
    <t>from End-2006 to 2012</t>
  </si>
  <si>
    <r>
      <t>Using New Criteria</t>
    </r>
    <r>
      <rPr>
        <vertAlign val="superscript"/>
        <sz val="10"/>
        <rFont val="Arial"/>
        <family val="2"/>
      </rPr>
      <t>c</t>
    </r>
    <r>
      <rPr>
        <b/>
        <vertAlign val="superscript"/>
        <sz val="10"/>
        <rFont val="Arial"/>
        <family val="2"/>
      </rPr>
      <t xml:space="preserve"> </t>
    </r>
    <r>
      <rPr>
        <sz val="10"/>
        <rFont val="Arial"/>
        <family val="2"/>
      </rPr>
      <t>(% of total)</t>
    </r>
  </si>
  <si>
    <t xml:space="preserve">In May 2012, the Independent Evaluation Department changed the previous rating category of “partly successful” to “less than successful” 
to clarify that such a category indicates “below the line” performance. </t>
  </si>
  <si>
    <r>
      <t>Evaluation Results</t>
    </r>
    <r>
      <rPr>
        <vertAlign val="superscript"/>
        <sz val="11"/>
        <color rgb="FF00A7E1"/>
        <rFont val="Arial"/>
        <family val="2"/>
      </rPr>
      <t>a</t>
    </r>
    <r>
      <rPr>
        <b/>
        <sz val="11"/>
        <color rgb="FF00A7E1"/>
        <rFont val="Arial"/>
        <family val="2"/>
      </rPr>
      <t xml:space="preserve"> for Nonsovereign Operations by Sector</t>
    </r>
  </si>
  <si>
    <t>www.adb.org/ar2012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</si>
</sst>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8"/>
      <name val="Calibri"/>
      <family val="2"/>
    </font>
    <font>
      <sz val="10"/>
      <name val="Calibri"/>
      <family val="2"/>
      <scheme val="minor"/>
    </font>
    <font>
      <sz val="11"/>
      <name val="Arial"/>
      <family val="2"/>
    </font>
    <font>
      <b/>
      <sz val="9"/>
      <name val="Arial"/>
      <family val="2"/>
    </font>
    <font>
      <sz val="9"/>
      <name val="Arial"/>
      <family val="2"/>
    </font>
    <font>
      <i/>
      <sz val="9"/>
      <name val="Arial"/>
      <family val="2"/>
    </font>
    <font>
      <sz val="10"/>
      <name val="Arial"/>
      <family val="2"/>
    </font>
    <font>
      <sz val="9"/>
      <color indexed="10"/>
      <name val="Arial"/>
      <family val="2"/>
    </font>
    <font>
      <sz val="11"/>
      <name val="Arial"/>
      <family val="2"/>
    </font>
    <font>
      <sz val="11"/>
      <color theme="1"/>
      <name val="Arial"/>
      <family val="2"/>
    </font>
    <font>
      <sz val="11"/>
      <color indexed="8"/>
      <name val="Arial"/>
      <family val="2"/>
    </font>
    <font>
      <sz val="10"/>
      <color indexed="8"/>
      <name val="Arial"/>
      <family val="2"/>
    </font>
    <font>
      <sz val="8"/>
      <name val="Arial"/>
      <family val="2"/>
    </font>
    <font>
      <vertAlign val="superscript"/>
      <sz val="8"/>
      <name val="Arial"/>
      <family val="2"/>
    </font>
    <font>
      <sz val="8"/>
      <color theme="1"/>
      <name val="Arial"/>
      <family val="2"/>
    </font>
    <font>
      <b/>
      <sz val="10"/>
      <color theme="0"/>
      <name val="Arial"/>
      <family val="2"/>
    </font>
    <font>
      <sz val="7"/>
      <color rgb="FFC00000"/>
      <name val="Arial"/>
      <family val="2"/>
    </font>
    <font>
      <vertAlign val="superscript"/>
      <sz val="8"/>
      <color theme="1"/>
      <name val="Arial"/>
      <family val="2"/>
    </font>
    <font>
      <sz val="11"/>
      <color rgb="FFAD8505"/>
      <name val="Arial"/>
      <family val="2"/>
    </font>
    <font>
      <sz val="11"/>
      <color rgb="FFAD8505"/>
      <name val="Calibri"/>
      <family val="2"/>
      <scheme val="minor"/>
    </font>
    <font>
      <b/>
      <sz val="10"/>
      <name val="Arial"/>
      <family val="2"/>
    </font>
    <font>
      <vertAlign val="superscript"/>
      <sz val="10"/>
      <name val="Arial"/>
      <family val="2"/>
    </font>
    <font>
      <b/>
      <vertAlign val="superscript"/>
      <sz val="10"/>
      <name val="Arial"/>
      <family val="2"/>
    </font>
    <font>
      <b/>
      <sz val="10"/>
      <color indexed="8"/>
      <name val="Arial"/>
      <family val="2"/>
    </font>
    <font>
      <b/>
      <sz val="11"/>
      <color rgb="FF00A7E1"/>
      <name val="Arial"/>
      <family val="2"/>
    </font>
    <font>
      <vertAlign val="superscript"/>
      <sz val="11"/>
      <color rgb="FF00A7E1"/>
      <name val="Arial"/>
      <family val="2"/>
    </font>
    <font>
      <u/>
      <sz val="11"/>
      <color theme="10"/>
      <name val="Calibri"/>
      <family val="2"/>
      <scheme val="minor"/>
    </font>
  </fonts>
  <fills count="15">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rgb="FF00FF00"/>
        <bgColor indexed="64"/>
      </patternFill>
    </fill>
    <fill>
      <patternFill patternType="solid">
        <fgColor indexed="11"/>
        <bgColor indexed="64"/>
      </patternFill>
    </fill>
    <fill>
      <patternFill patternType="solid">
        <fgColor rgb="FFFFFF00"/>
        <bgColor indexed="64"/>
      </patternFill>
    </fill>
    <fill>
      <patternFill patternType="solid">
        <fgColor indexed="15"/>
        <bgColor indexed="64"/>
      </patternFill>
    </fill>
    <fill>
      <patternFill patternType="solid">
        <fgColor rgb="FF00FFFF"/>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45">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top style="thin">
        <color auto="1"/>
      </top>
      <bottom/>
      <diagonal/>
    </border>
  </borders>
  <cellStyleXfs count="5">
    <xf numFmtId="0" fontId="0" fillId="0" borderId="0"/>
    <xf numFmtId="0" fontId="3" fillId="0" borderId="0"/>
    <xf numFmtId="9" fontId="9" fillId="0" borderId="0" applyFont="0" applyFill="0" applyBorder="0" applyAlignment="0" applyProtection="0"/>
    <xf numFmtId="9" fontId="3" fillId="0" borderId="0" applyFont="0" applyFill="0" applyBorder="0" applyAlignment="0" applyProtection="0"/>
    <xf numFmtId="0" fontId="27" fillId="0" borderId="0" applyNumberFormat="0" applyFill="0" applyBorder="0" applyAlignment="0" applyProtection="0"/>
  </cellStyleXfs>
  <cellXfs count="192">
    <xf numFmtId="0" fontId="0" fillId="0" borderId="0" xfId="0"/>
    <xf numFmtId="0" fontId="0" fillId="0" borderId="0" xfId="0" applyFont="1" applyBorder="1"/>
    <xf numFmtId="0" fontId="2" fillId="0" borderId="0" xfId="0" applyFont="1"/>
    <xf numFmtId="0" fontId="0" fillId="0" borderId="0" xfId="0" applyFont="1"/>
    <xf numFmtId="0" fontId="5" fillId="0" borderId="0" xfId="1" applyFont="1"/>
    <xf numFmtId="0" fontId="4" fillId="0" borderId="13" xfId="1" applyFont="1" applyBorder="1" applyAlignment="1">
      <alignment horizontal="center" wrapText="1"/>
    </xf>
    <xf numFmtId="0" fontId="6" fillId="0" borderId="13" xfId="1" applyFont="1" applyBorder="1" applyAlignment="1">
      <alignment horizontal="center" wrapText="1"/>
    </xf>
    <xf numFmtId="0" fontId="4" fillId="0" borderId="0" xfId="1" applyFont="1" applyAlignment="1">
      <alignment wrapText="1"/>
    </xf>
    <xf numFmtId="0" fontId="4" fillId="0" borderId="14" xfId="1" applyFont="1" applyBorder="1" applyAlignment="1">
      <alignment horizontal="center" wrapText="1"/>
    </xf>
    <xf numFmtId="0" fontId="4" fillId="0" borderId="15" xfId="1" applyFont="1" applyBorder="1" applyAlignment="1">
      <alignment horizontal="center" wrapText="1"/>
    </xf>
    <xf numFmtId="0" fontId="4" fillId="0" borderId="4" xfId="1" applyFont="1" applyBorder="1" applyAlignment="1">
      <alignment horizontal="center" wrapText="1"/>
    </xf>
    <xf numFmtId="0" fontId="4" fillId="0" borderId="6" xfId="1" applyFont="1" applyBorder="1" applyAlignment="1">
      <alignment horizontal="center" wrapText="1"/>
    </xf>
    <xf numFmtId="0" fontId="5" fillId="0" borderId="13" xfId="1" applyFont="1" applyFill="1" applyBorder="1" applyAlignment="1" applyProtection="1">
      <alignment horizontal="center" vertical="top"/>
    </xf>
    <xf numFmtId="0" fontId="5" fillId="0" borderId="13" xfId="1" applyFont="1" applyFill="1" applyBorder="1" applyAlignment="1" applyProtection="1">
      <alignment horizontal="left" vertical="top" wrapText="1"/>
    </xf>
    <xf numFmtId="0" fontId="5" fillId="0" borderId="13" xfId="1" applyFont="1" applyFill="1" applyBorder="1" applyAlignment="1">
      <alignment horizontal="center" vertical="top"/>
    </xf>
    <xf numFmtId="0" fontId="5" fillId="2" borderId="13" xfId="1" applyFont="1" applyFill="1" applyBorder="1" applyAlignment="1">
      <alignment horizontal="center" vertical="top"/>
    </xf>
    <xf numFmtId="0" fontId="5" fillId="2" borderId="6" xfId="1" applyFont="1" applyFill="1" applyBorder="1" applyAlignment="1">
      <alignment horizontal="center" vertical="top"/>
    </xf>
    <xf numFmtId="0" fontId="5" fillId="3" borderId="13" xfId="1" applyFont="1" applyFill="1" applyBorder="1" applyAlignment="1">
      <alignment horizontal="center" vertical="top"/>
    </xf>
    <xf numFmtId="0" fontId="4" fillId="4" borderId="13" xfId="1" applyFont="1" applyFill="1" applyBorder="1" applyAlignment="1">
      <alignment horizontal="center" vertical="top"/>
    </xf>
    <xf numFmtId="0" fontId="5" fillId="4" borderId="13" xfId="1" applyFont="1" applyFill="1" applyBorder="1" applyAlignment="1">
      <alignment horizontal="center" vertical="top"/>
    </xf>
    <xf numFmtId="0" fontId="5" fillId="0" borderId="14" xfId="1" applyFont="1" applyBorder="1"/>
    <xf numFmtId="0" fontId="5" fillId="0" borderId="13" xfId="1" applyFont="1" applyBorder="1"/>
    <xf numFmtId="0" fontId="5" fillId="0" borderId="15" xfId="1" applyFont="1" applyBorder="1"/>
    <xf numFmtId="0" fontId="5" fillId="0" borderId="4" xfId="1" applyFont="1" applyBorder="1"/>
    <xf numFmtId="0" fontId="5" fillId="0" borderId="6" xfId="1" applyFont="1" applyBorder="1"/>
    <xf numFmtId="0" fontId="5" fillId="3" borderId="13" xfId="1" applyFont="1" applyFill="1" applyBorder="1" applyAlignment="1" applyProtection="1">
      <alignment horizontal="center" vertical="top"/>
    </xf>
    <xf numFmtId="0" fontId="5" fillId="3" borderId="13" xfId="1" applyFont="1" applyFill="1" applyBorder="1" applyAlignment="1" applyProtection="1">
      <alignment horizontal="left" vertical="top" wrapText="1"/>
    </xf>
    <xf numFmtId="0" fontId="5" fillId="3" borderId="6" xfId="1" applyFont="1" applyFill="1" applyBorder="1" applyAlignment="1">
      <alignment horizontal="center" vertical="top"/>
    </xf>
    <xf numFmtId="0" fontId="5" fillId="0" borderId="13" xfId="1" applyFont="1" applyFill="1" applyBorder="1" applyAlignment="1" applyProtection="1">
      <alignment horizontal="center"/>
    </xf>
    <xf numFmtId="0" fontId="5" fillId="0" borderId="13" xfId="1" applyFont="1" applyFill="1" applyBorder="1" applyAlignment="1" applyProtection="1">
      <alignment horizontal="left"/>
    </xf>
    <xf numFmtId="0" fontId="5" fillId="0" borderId="13" xfId="1" applyFont="1" applyFill="1" applyBorder="1" applyAlignment="1">
      <alignment horizontal="center"/>
    </xf>
    <xf numFmtId="0" fontId="5" fillId="2" borderId="13" xfId="1" applyFont="1" applyFill="1" applyBorder="1" applyAlignment="1">
      <alignment horizontal="center"/>
    </xf>
    <xf numFmtId="0" fontId="5" fillId="2" borderId="6" xfId="1" applyFont="1" applyFill="1" applyBorder="1" applyAlignment="1">
      <alignment horizontal="center"/>
    </xf>
    <xf numFmtId="0" fontId="5" fillId="5" borderId="13" xfId="1" applyFont="1" applyFill="1" applyBorder="1" applyAlignment="1">
      <alignment horizontal="center" vertical="top"/>
    </xf>
    <xf numFmtId="0" fontId="5" fillId="5" borderId="6" xfId="1" applyFont="1" applyFill="1" applyBorder="1" applyAlignment="1">
      <alignment horizontal="center" vertical="top"/>
    </xf>
    <xf numFmtId="0" fontId="4" fillId="5" borderId="13" xfId="1" applyFont="1" applyFill="1" applyBorder="1" applyAlignment="1">
      <alignment horizontal="center" vertical="top"/>
    </xf>
    <xf numFmtId="0" fontId="5" fillId="6" borderId="13" xfId="1" applyFont="1" applyFill="1" applyBorder="1" applyAlignment="1">
      <alignment horizontal="center" vertical="top"/>
    </xf>
    <xf numFmtId="0" fontId="5" fillId="6" borderId="6" xfId="1" applyFont="1" applyFill="1" applyBorder="1" applyAlignment="1">
      <alignment horizontal="center" vertical="top"/>
    </xf>
    <xf numFmtId="0" fontId="4" fillId="6" borderId="13" xfId="1" applyFont="1" applyFill="1" applyBorder="1" applyAlignment="1">
      <alignment horizontal="center" vertical="top"/>
    </xf>
    <xf numFmtId="0" fontId="5" fillId="0" borderId="13" xfId="1" quotePrefix="1" applyFont="1" applyFill="1" applyBorder="1" applyAlignment="1">
      <alignment horizontal="center" vertical="top"/>
    </xf>
    <xf numFmtId="0" fontId="5" fillId="7" borderId="13" xfId="1" applyFont="1" applyFill="1" applyBorder="1" applyAlignment="1">
      <alignment horizontal="center" vertical="top"/>
    </xf>
    <xf numFmtId="0" fontId="5" fillId="7" borderId="6" xfId="1" applyFont="1" applyFill="1" applyBorder="1" applyAlignment="1">
      <alignment horizontal="center" vertical="top"/>
    </xf>
    <xf numFmtId="0" fontId="5" fillId="0" borderId="13" xfId="1" applyFont="1" applyFill="1" applyBorder="1" applyAlignment="1" applyProtection="1">
      <alignment horizontal="center" vertical="top" wrapText="1"/>
    </xf>
    <xf numFmtId="0" fontId="5" fillId="0" borderId="13" xfId="1" applyFont="1" applyFill="1" applyBorder="1" applyAlignment="1">
      <alignment vertical="top" wrapText="1"/>
    </xf>
    <xf numFmtId="0" fontId="5" fillId="0" borderId="13" xfId="1" applyFont="1" applyFill="1" applyBorder="1" applyAlignment="1">
      <alignment horizontal="center" vertical="top" wrapText="1"/>
    </xf>
    <xf numFmtId="0" fontId="5" fillId="8" borderId="13" xfId="1" applyFont="1" applyFill="1" applyBorder="1" applyAlignment="1">
      <alignment horizontal="center" vertical="top"/>
    </xf>
    <xf numFmtId="0" fontId="4" fillId="8" borderId="13" xfId="1" applyFont="1" applyFill="1" applyBorder="1" applyAlignment="1">
      <alignment horizontal="center" vertical="top"/>
    </xf>
    <xf numFmtId="0" fontId="5" fillId="9" borderId="13" xfId="1" applyFont="1" applyFill="1" applyBorder="1" applyAlignment="1">
      <alignment horizontal="center" vertical="top"/>
    </xf>
    <xf numFmtId="0" fontId="4" fillId="9" borderId="13" xfId="1" applyFont="1" applyFill="1" applyBorder="1" applyAlignment="1">
      <alignment horizontal="center" vertical="top"/>
    </xf>
    <xf numFmtId="0" fontId="5" fillId="0" borderId="0" xfId="1" applyFont="1" applyBorder="1"/>
    <xf numFmtId="0" fontId="5" fillId="10" borderId="13" xfId="1" applyFont="1" applyFill="1" applyBorder="1" applyAlignment="1">
      <alignment horizontal="center" vertical="top"/>
    </xf>
    <xf numFmtId="0" fontId="4" fillId="10" borderId="13" xfId="1" applyFont="1" applyFill="1" applyBorder="1" applyAlignment="1">
      <alignment horizontal="center" vertical="top"/>
    </xf>
    <xf numFmtId="0" fontId="5" fillId="12" borderId="13" xfId="1" applyFont="1" applyFill="1" applyBorder="1" applyAlignment="1">
      <alignment horizontal="center" vertical="top"/>
    </xf>
    <xf numFmtId="0" fontId="5" fillId="13" borderId="13" xfId="1" applyFont="1" applyFill="1" applyBorder="1" applyAlignment="1">
      <alignment horizontal="center" vertical="top"/>
    </xf>
    <xf numFmtId="0" fontId="5" fillId="0" borderId="16" xfId="1" applyFont="1" applyBorder="1"/>
    <xf numFmtId="0" fontId="5" fillId="0" borderId="5" xfId="1" applyFont="1" applyBorder="1"/>
    <xf numFmtId="0" fontId="5" fillId="0" borderId="17" xfId="1" applyFont="1" applyBorder="1"/>
    <xf numFmtId="0" fontId="5" fillId="0" borderId="13" xfId="1" applyFont="1" applyBorder="1" applyAlignment="1">
      <alignment horizontal="center" vertical="top"/>
    </xf>
    <xf numFmtId="0" fontId="5" fillId="0" borderId="13" xfId="1" applyFont="1" applyBorder="1" applyAlignment="1" applyProtection="1">
      <alignment horizontal="center" vertical="top" wrapText="1"/>
    </xf>
    <xf numFmtId="0" fontId="5" fillId="0" borderId="13" xfId="1" applyFont="1" applyBorder="1" applyAlignment="1">
      <alignment vertical="top" wrapText="1"/>
    </xf>
    <xf numFmtId="0" fontId="5" fillId="12" borderId="6" xfId="1" applyFont="1" applyFill="1" applyBorder="1" applyAlignment="1">
      <alignment horizontal="center" vertical="top"/>
    </xf>
    <xf numFmtId="0" fontId="5" fillId="0" borderId="18" xfId="1" applyFont="1" applyBorder="1"/>
    <xf numFmtId="0" fontId="5" fillId="0" borderId="12" xfId="1" applyFont="1" applyBorder="1"/>
    <xf numFmtId="0" fontId="5" fillId="0" borderId="19" xfId="1" applyFont="1" applyBorder="1"/>
    <xf numFmtId="0" fontId="5" fillId="0" borderId="20" xfId="1" applyFont="1" applyBorder="1"/>
    <xf numFmtId="0" fontId="5" fillId="0" borderId="21" xfId="1" applyFont="1" applyBorder="1"/>
    <xf numFmtId="0" fontId="5" fillId="0" borderId="22" xfId="1" applyFont="1" applyBorder="1"/>
    <xf numFmtId="0" fontId="5" fillId="0" borderId="23" xfId="1" applyFont="1" applyBorder="1"/>
    <xf numFmtId="0" fontId="5" fillId="0" borderId="24" xfId="1" applyFont="1" applyBorder="1"/>
    <xf numFmtId="0" fontId="5" fillId="0" borderId="25" xfId="1" applyFont="1" applyBorder="1"/>
    <xf numFmtId="0" fontId="5" fillId="0" borderId="13" xfId="1" applyFont="1" applyBorder="1" applyAlignment="1">
      <alignment horizontal="center" vertical="top" wrapText="1"/>
    </xf>
    <xf numFmtId="0" fontId="5" fillId="0" borderId="6" xfId="1" applyFont="1" applyBorder="1" applyAlignment="1">
      <alignment horizontal="center" vertical="top"/>
    </xf>
    <xf numFmtId="0" fontId="5" fillId="0" borderId="26" xfId="1" applyFont="1" applyBorder="1"/>
    <xf numFmtId="0" fontId="5" fillId="0" borderId="27" xfId="1" applyFont="1" applyBorder="1"/>
    <xf numFmtId="0" fontId="5" fillId="0" borderId="28" xfId="1" applyFont="1" applyBorder="1"/>
    <xf numFmtId="0" fontId="5" fillId="0" borderId="29" xfId="1" applyFont="1" applyBorder="1"/>
    <xf numFmtId="0" fontId="5" fillId="0" borderId="30" xfId="1" applyFont="1" applyBorder="1"/>
    <xf numFmtId="0" fontId="5" fillId="0" borderId="0" xfId="1" applyFont="1" applyBorder="1" applyAlignment="1">
      <alignment vertical="top"/>
    </xf>
    <xf numFmtId="0" fontId="7" fillId="0" borderId="0" xfId="1" applyFont="1" applyBorder="1" applyAlignment="1" applyProtection="1">
      <alignment horizontal="center" vertical="top" wrapText="1"/>
    </xf>
    <xf numFmtId="0" fontId="5" fillId="0" borderId="0" xfId="1" applyFont="1" applyBorder="1" applyAlignment="1">
      <alignment vertical="top" wrapText="1"/>
    </xf>
    <xf numFmtId="0" fontId="7" fillId="0" borderId="0" xfId="1" applyFont="1" applyBorder="1" applyAlignment="1">
      <alignment horizontal="center" vertical="top" wrapText="1"/>
    </xf>
    <xf numFmtId="0" fontId="5" fillId="0" borderId="0" xfId="1" applyFont="1" applyBorder="1" applyAlignment="1">
      <alignment horizontal="center" vertical="top"/>
    </xf>
    <xf numFmtId="0" fontId="4" fillId="0" borderId="0" xfId="1" applyFont="1" applyBorder="1"/>
    <xf numFmtId="0" fontId="5" fillId="0" borderId="0" xfId="1" applyFont="1" applyBorder="1" applyAlignment="1">
      <alignment horizontal="left"/>
    </xf>
    <xf numFmtId="0" fontId="5" fillId="0" borderId="31" xfId="1" applyFont="1" applyBorder="1"/>
    <xf numFmtId="0" fontId="5" fillId="0" borderId="32" xfId="1" applyFont="1" applyBorder="1"/>
    <xf numFmtId="0" fontId="5" fillId="0" borderId="33" xfId="1" applyFont="1" applyBorder="1"/>
    <xf numFmtId="0" fontId="5" fillId="0" borderId="34" xfId="1" applyFont="1" applyBorder="1"/>
    <xf numFmtId="0" fontId="5" fillId="0" borderId="35" xfId="1" applyFont="1" applyBorder="1"/>
    <xf numFmtId="0" fontId="5" fillId="0" borderId="0" xfId="1" applyFont="1" applyFill="1" applyBorder="1"/>
    <xf numFmtId="0" fontId="8" fillId="2" borderId="36" xfId="1" applyFont="1" applyFill="1" applyBorder="1" applyAlignment="1">
      <alignment vertical="top"/>
    </xf>
    <xf numFmtId="0" fontId="5" fillId="0" borderId="0" xfId="1" applyFont="1" applyBorder="1" applyAlignment="1" applyProtection="1">
      <alignment horizontal="left" vertical="top"/>
    </xf>
    <xf numFmtId="0" fontId="5" fillId="0" borderId="0" xfId="1" applyFont="1" applyBorder="1" applyAlignment="1">
      <alignment horizontal="left" vertical="top"/>
    </xf>
    <xf numFmtId="0" fontId="7" fillId="0" borderId="0" xfId="1" applyFont="1" applyBorder="1" applyAlignment="1">
      <alignment horizontal="left" vertical="top"/>
    </xf>
    <xf numFmtId="0" fontId="7" fillId="0" borderId="0" xfId="1" applyFont="1" applyBorder="1" applyAlignment="1" applyProtection="1">
      <alignment horizontal="left" vertical="top"/>
    </xf>
    <xf numFmtId="0" fontId="7" fillId="10" borderId="36" xfId="1" applyFont="1" applyFill="1" applyBorder="1"/>
    <xf numFmtId="0" fontId="7" fillId="0" borderId="0" xfId="1" applyFont="1" applyFill="1" applyBorder="1"/>
    <xf numFmtId="0" fontId="5" fillId="0" borderId="0" xfId="1" applyFont="1" applyAlignment="1">
      <alignment horizontal="left"/>
    </xf>
    <xf numFmtId="0" fontId="5" fillId="0" borderId="0" xfId="1" applyFont="1" applyAlignment="1">
      <alignment horizontal="center"/>
    </xf>
    <xf numFmtId="0" fontId="5" fillId="8" borderId="36" xfId="1" applyFont="1" applyFill="1" applyBorder="1" applyAlignment="1">
      <alignment horizontal="center"/>
    </xf>
    <xf numFmtId="0" fontId="5" fillId="6" borderId="36" xfId="1" applyFont="1" applyFill="1" applyBorder="1" applyAlignment="1">
      <alignment horizontal="center"/>
    </xf>
    <xf numFmtId="0" fontId="5" fillId="11" borderId="36" xfId="1" applyFont="1" applyFill="1" applyBorder="1" applyAlignment="1">
      <alignment horizontal="center"/>
    </xf>
    <xf numFmtId="0" fontId="4" fillId="0" borderId="0" xfId="1" applyFont="1" applyAlignment="1">
      <alignment horizontal="left"/>
    </xf>
    <xf numFmtId="0" fontId="5" fillId="0" borderId="37" xfId="1" applyFont="1" applyBorder="1" applyAlignment="1"/>
    <xf numFmtId="0" fontId="4" fillId="0" borderId="38" xfId="1" applyFont="1" applyBorder="1" applyAlignment="1">
      <alignment horizontal="center" wrapText="1"/>
    </xf>
    <xf numFmtId="0" fontId="4" fillId="0" borderId="39" xfId="1" applyFont="1" applyBorder="1" applyAlignment="1">
      <alignment horizontal="center" wrapText="1"/>
    </xf>
    <xf numFmtId="0" fontId="4" fillId="0" borderId="18" xfId="1" applyFont="1" applyBorder="1" applyAlignment="1"/>
    <xf numFmtId="0" fontId="5" fillId="0" borderId="12" xfId="1" applyFont="1" applyBorder="1" applyAlignment="1">
      <alignment horizontal="right" indent="2"/>
    </xf>
    <xf numFmtId="0" fontId="5" fillId="0" borderId="19" xfId="1" applyFont="1" applyBorder="1" applyAlignment="1">
      <alignment horizontal="right" indent="2"/>
    </xf>
    <xf numFmtId="0" fontId="4" fillId="0" borderId="14" xfId="1" applyFont="1" applyBorder="1" applyAlignment="1"/>
    <xf numFmtId="0" fontId="5" fillId="0" borderId="13" xfId="1" applyFont="1" applyBorder="1" applyAlignment="1">
      <alignment horizontal="right" indent="2"/>
    </xf>
    <xf numFmtId="0" fontId="5" fillId="0" borderId="15" xfId="1" applyFont="1" applyBorder="1" applyAlignment="1">
      <alignment horizontal="right" indent="2"/>
    </xf>
    <xf numFmtId="0" fontId="4" fillId="0" borderId="16" xfId="1" applyFont="1" applyBorder="1" applyAlignment="1"/>
    <xf numFmtId="0" fontId="5" fillId="0" borderId="5" xfId="1" applyFont="1" applyBorder="1" applyAlignment="1">
      <alignment horizontal="right" indent="2"/>
    </xf>
    <xf numFmtId="0" fontId="5" fillId="0" borderId="17" xfId="1" applyFont="1" applyBorder="1" applyAlignment="1">
      <alignment horizontal="right" indent="2"/>
    </xf>
    <xf numFmtId="0" fontId="4" fillId="0" borderId="40" xfId="1" applyFont="1" applyBorder="1" applyAlignment="1"/>
    <xf numFmtId="0" fontId="4" fillId="0" borderId="41" xfId="1" applyFont="1" applyBorder="1" applyAlignment="1">
      <alignment horizontal="right" indent="2"/>
    </xf>
    <xf numFmtId="0" fontId="4" fillId="0" borderId="27" xfId="1" applyFont="1" applyBorder="1" applyAlignment="1">
      <alignment horizontal="right" indent="2"/>
    </xf>
    <xf numFmtId="0" fontId="4" fillId="0" borderId="42" xfId="1" applyFont="1" applyBorder="1" applyAlignment="1">
      <alignment horizontal="right" indent="2"/>
    </xf>
    <xf numFmtId="0" fontId="5" fillId="0" borderId="0" xfId="1" applyFont="1" applyAlignment="1"/>
    <xf numFmtId="9" fontId="5" fillId="0" borderId="12" xfId="2" applyFont="1" applyBorder="1" applyAlignment="1">
      <alignment horizontal="right" indent="1"/>
    </xf>
    <xf numFmtId="9" fontId="5" fillId="0" borderId="12" xfId="1" applyNumberFormat="1" applyFont="1" applyBorder="1" applyAlignment="1">
      <alignment horizontal="right" indent="1"/>
    </xf>
    <xf numFmtId="9" fontId="5" fillId="0" borderId="19" xfId="1" applyNumberFormat="1" applyFont="1" applyBorder="1" applyAlignment="1">
      <alignment horizontal="right" indent="1"/>
    </xf>
    <xf numFmtId="9" fontId="5" fillId="0" borderId="13" xfId="1" applyNumberFormat="1" applyFont="1" applyBorder="1" applyAlignment="1">
      <alignment horizontal="right" indent="1"/>
    </xf>
    <xf numFmtId="9" fontId="5" fillId="0" borderId="15" xfId="1" applyNumberFormat="1" applyFont="1" applyBorder="1" applyAlignment="1">
      <alignment horizontal="right" indent="1"/>
    </xf>
    <xf numFmtId="9" fontId="5" fillId="0" borderId="5" xfId="1" applyNumberFormat="1" applyFont="1" applyBorder="1" applyAlignment="1">
      <alignment horizontal="right" indent="1"/>
    </xf>
    <xf numFmtId="9" fontId="5" fillId="0" borderId="17" xfId="1" applyNumberFormat="1" applyFont="1" applyBorder="1" applyAlignment="1">
      <alignment horizontal="right" indent="1"/>
    </xf>
    <xf numFmtId="9" fontId="5" fillId="0" borderId="27" xfId="1" applyNumberFormat="1" applyFont="1" applyBorder="1" applyAlignment="1">
      <alignment horizontal="right" indent="1"/>
    </xf>
    <xf numFmtId="9" fontId="5" fillId="0" borderId="28" xfId="1" applyNumberFormat="1" applyFont="1" applyBorder="1" applyAlignment="1">
      <alignment horizontal="right" indent="1"/>
    </xf>
    <xf numFmtId="0" fontId="5" fillId="3" borderId="13" xfId="1" applyFont="1" applyFill="1" applyBorder="1" applyAlignment="1">
      <alignment vertical="top"/>
    </xf>
    <xf numFmtId="164" fontId="0" fillId="0" borderId="0" xfId="0" applyNumberFormat="1" applyFont="1" applyBorder="1"/>
    <xf numFmtId="0" fontId="10" fillId="0" borderId="0" xfId="0" applyFont="1"/>
    <xf numFmtId="0" fontId="11" fillId="0" borderId="0" xfId="0" applyFont="1"/>
    <xf numFmtId="0" fontId="11" fillId="0" borderId="0" xfId="0" applyFont="1" applyAlignment="1">
      <alignment horizontal="left"/>
    </xf>
    <xf numFmtId="0" fontId="16" fillId="14" borderId="0" xfId="0" applyFont="1" applyFill="1" applyBorder="1"/>
    <xf numFmtId="3" fontId="16" fillId="14" borderId="0" xfId="0" applyNumberFormat="1" applyFont="1" applyFill="1" applyBorder="1" applyAlignment="1">
      <alignment horizontal="right" indent="4"/>
    </xf>
    <xf numFmtId="164" fontId="16" fillId="14" borderId="0" xfId="0" applyNumberFormat="1" applyFont="1" applyFill="1" applyBorder="1" applyAlignment="1">
      <alignment horizontal="right" indent="2"/>
    </xf>
    <xf numFmtId="164" fontId="16" fillId="14" borderId="0" xfId="0" applyNumberFormat="1" applyFont="1" applyFill="1" applyBorder="1" applyAlignment="1">
      <alignment horizontal="right" indent="3"/>
    </xf>
    <xf numFmtId="164" fontId="16" fillId="14" borderId="0" xfId="0" applyNumberFormat="1" applyFont="1" applyFill="1" applyBorder="1" applyAlignment="1">
      <alignment horizontal="center"/>
    </xf>
    <xf numFmtId="3" fontId="16" fillId="14" borderId="0" xfId="0" applyNumberFormat="1" applyFont="1" applyFill="1" applyBorder="1" applyAlignment="1">
      <alignment horizontal="right" indent="3"/>
    </xf>
    <xf numFmtId="0" fontId="17" fillId="0" borderId="0" xfId="0" applyFont="1" applyAlignment="1">
      <alignment horizontal="right"/>
    </xf>
    <xf numFmtId="0" fontId="18" fillId="0" borderId="0" xfId="0" applyFont="1" applyAlignment="1">
      <alignment horizontal="left" vertical="top"/>
    </xf>
    <xf numFmtId="0" fontId="14" fillId="0" borderId="0" xfId="0" applyFont="1" applyAlignment="1">
      <alignment horizontal="left" vertical="top"/>
    </xf>
    <xf numFmtId="0" fontId="0" fillId="0" borderId="0" xfId="0" applyFont="1" applyFill="1"/>
    <xf numFmtId="0" fontId="19" fillId="0" borderId="0" xfId="0" applyFont="1"/>
    <xf numFmtId="0" fontId="20" fillId="0" borderId="0" xfId="0" applyFont="1"/>
    <xf numFmtId="0" fontId="0" fillId="0" borderId="0" xfId="0" applyFont="1" applyFill="1"/>
    <xf numFmtId="164" fontId="12" fillId="0" borderId="0" xfId="0" applyNumberFormat="1" applyFont="1" applyFill="1" applyBorder="1" applyAlignment="1">
      <alignment horizontal="right" indent="2"/>
    </xf>
    <xf numFmtId="164" fontId="12" fillId="0" borderId="0" xfId="0" applyNumberFormat="1" applyFont="1" applyFill="1" applyBorder="1" applyAlignment="1">
      <alignment horizontal="center"/>
    </xf>
    <xf numFmtId="0" fontId="12" fillId="0" borderId="0" xfId="0" applyFont="1" applyFill="1" applyBorder="1" applyAlignment="1">
      <alignment horizontal="right" indent="3"/>
    </xf>
    <xf numFmtId="164" fontId="21" fillId="0" borderId="1" xfId="0" applyNumberFormat="1" applyFont="1" applyFill="1" applyBorder="1" applyAlignment="1">
      <alignment horizontal="right" indent="2"/>
    </xf>
    <xf numFmtId="164" fontId="21" fillId="0" borderId="1" xfId="0" applyNumberFormat="1" applyFont="1" applyFill="1" applyBorder="1" applyAlignment="1">
      <alignment horizontal="center"/>
    </xf>
    <xf numFmtId="3" fontId="21" fillId="0" borderId="1" xfId="0" applyNumberFormat="1" applyFont="1" applyFill="1" applyBorder="1" applyAlignment="1">
      <alignment horizontal="right" indent="3"/>
    </xf>
    <xf numFmtId="0" fontId="21" fillId="0" borderId="1" xfId="0" applyFont="1" applyFill="1" applyBorder="1" applyAlignment="1">
      <alignment horizontal="center"/>
    </xf>
    <xf numFmtId="0" fontId="25" fillId="0" borderId="0" xfId="0" applyFont="1"/>
    <xf numFmtId="0" fontId="4" fillId="0" borderId="7" xfId="1" applyFon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4" fillId="0" borderId="10" xfId="1" applyFont="1" applyBorder="1" applyAlignment="1">
      <alignment horizontal="center"/>
    </xf>
    <xf numFmtId="0" fontId="4" fillId="0" borderId="11" xfId="1" applyFont="1" applyBorder="1" applyAlignment="1">
      <alignment horizontal="center"/>
    </xf>
    <xf numFmtId="0" fontId="4" fillId="0" borderId="6" xfId="1" applyFont="1" applyBorder="1" applyAlignment="1">
      <alignment horizontal="center"/>
    </xf>
    <xf numFmtId="0" fontId="4" fillId="0" borderId="1" xfId="1" applyFont="1" applyBorder="1" applyAlignment="1">
      <alignment horizontal="center"/>
    </xf>
    <xf numFmtId="0" fontId="4" fillId="0" borderId="4" xfId="1" applyFont="1" applyBorder="1" applyAlignment="1">
      <alignment horizontal="center"/>
    </xf>
    <xf numFmtId="0" fontId="4" fillId="0" borderId="3" xfId="1" applyFont="1" applyBorder="1" applyAlignment="1" applyProtection="1">
      <alignment horizontal="center" wrapText="1"/>
    </xf>
    <xf numFmtId="0" fontId="4" fillId="0" borderId="2" xfId="1" applyFont="1" applyBorder="1" applyAlignment="1" applyProtection="1">
      <alignment horizontal="center" wrapText="1"/>
    </xf>
    <xf numFmtId="0" fontId="4" fillId="0" borderId="5" xfId="1" applyFont="1" applyBorder="1" applyAlignment="1" applyProtection="1">
      <alignment horizontal="center" wrapText="1"/>
    </xf>
    <xf numFmtId="0" fontId="4" fillId="0" borderId="12" xfId="1" applyFont="1" applyBorder="1" applyAlignment="1" applyProtection="1">
      <alignment horizontal="center" wrapText="1"/>
    </xf>
    <xf numFmtId="49" fontId="4" fillId="0" borderId="5" xfId="1" applyNumberFormat="1" applyFont="1" applyBorder="1" applyAlignment="1">
      <alignment horizontal="center" wrapText="1"/>
    </xf>
    <xf numFmtId="49" fontId="4" fillId="0" borderId="12" xfId="1" applyNumberFormat="1" applyFont="1" applyBorder="1" applyAlignment="1">
      <alignment horizontal="center" wrapText="1"/>
    </xf>
    <xf numFmtId="0" fontId="4" fillId="0" borderId="5" xfId="1" applyFont="1" applyBorder="1" applyAlignment="1">
      <alignment horizontal="center" wrapText="1"/>
    </xf>
    <xf numFmtId="0" fontId="4" fillId="0" borderId="12" xfId="1" applyFont="1" applyBorder="1" applyAlignment="1">
      <alignment horizontal="center" wrapText="1"/>
    </xf>
    <xf numFmtId="0" fontId="25" fillId="0" borderId="0" xfId="0" applyFont="1" applyAlignment="1">
      <alignment horizontal="left"/>
    </xf>
    <xf numFmtId="0" fontId="24" fillId="0" borderId="44" xfId="0" applyFont="1" applyBorder="1" applyAlignment="1">
      <alignment horizontal="center"/>
    </xf>
    <xf numFmtId="0" fontId="24" fillId="0" borderId="0" xfId="0" applyFont="1" applyBorder="1" applyAlignment="1">
      <alignment horizontal="center"/>
    </xf>
    <xf numFmtId="0" fontId="13" fillId="0" borderId="0" xfId="4" applyFont="1"/>
    <xf numFmtId="0" fontId="13" fillId="0" borderId="0" xfId="0" applyFont="1" applyAlignment="1">
      <alignment vertical="top" wrapText="1"/>
    </xf>
    <xf numFmtId="0" fontId="15" fillId="0" borderId="0" xfId="0" applyFont="1" applyAlignment="1">
      <alignment vertical="top" wrapText="1"/>
    </xf>
    <xf numFmtId="0" fontId="13" fillId="0" borderId="0" xfId="0" applyFont="1" applyBorder="1" applyAlignment="1">
      <alignment vertical="top"/>
    </xf>
    <xf numFmtId="0" fontId="14" fillId="0" borderId="0" xfId="0" applyFont="1" applyBorder="1" applyAlignment="1">
      <alignment vertical="top"/>
    </xf>
    <xf numFmtId="0" fontId="13" fillId="0" borderId="0" xfId="0" applyFont="1" applyBorder="1" applyAlignment="1">
      <alignment vertical="top" wrapText="1"/>
    </xf>
    <xf numFmtId="0" fontId="14" fillId="0" borderId="0" xfId="0" applyFont="1" applyBorder="1" applyAlignment="1">
      <alignment vertical="top" wrapText="1"/>
    </xf>
    <xf numFmtId="0" fontId="14" fillId="0" borderId="0" xfId="0" applyFont="1" applyAlignment="1">
      <alignment vertical="top" wrapText="1"/>
    </xf>
    <xf numFmtId="0" fontId="21" fillId="0" borderId="43" xfId="0" applyFont="1" applyFill="1" applyBorder="1" applyAlignment="1">
      <alignment horizontal="center" wrapText="1"/>
    </xf>
    <xf numFmtId="0" fontId="12" fillId="0" borderId="0" xfId="0" applyFont="1" applyFill="1" applyBorder="1"/>
    <xf numFmtId="0" fontId="12" fillId="0" borderId="43" xfId="0" applyFont="1" applyFill="1" applyBorder="1" applyAlignment="1">
      <alignment vertical="center" wrapText="1"/>
    </xf>
    <xf numFmtId="0" fontId="21" fillId="0" borderId="1" xfId="0" applyFont="1" applyFill="1" applyBorder="1"/>
    <xf numFmtId="0" fontId="13" fillId="0" borderId="0" xfId="0" applyFont="1" applyAlignment="1">
      <alignment vertical="top"/>
    </xf>
    <xf numFmtId="0" fontId="21" fillId="0" borderId="44" xfId="0" applyFont="1" applyFill="1" applyBorder="1" applyAlignment="1">
      <alignment horizontal="center" wrapText="1"/>
    </xf>
    <xf numFmtId="0" fontId="21" fillId="0" borderId="0" xfId="0" applyFont="1" applyFill="1" applyBorder="1" applyAlignment="1">
      <alignment horizontal="center" wrapText="1"/>
    </xf>
    <xf numFmtId="0" fontId="21" fillId="0" borderId="44" xfId="0" applyFont="1" applyFill="1" applyBorder="1"/>
    <xf numFmtId="0" fontId="21" fillId="0" borderId="0" xfId="0" applyFont="1" applyFill="1" applyBorder="1"/>
    <xf numFmtId="0" fontId="21" fillId="0" borderId="43" xfId="0" applyFont="1" applyFill="1" applyBorder="1"/>
  </cellXfs>
  <cellStyles count="5">
    <cellStyle name="Hyperlink" xfId="4" builtinId="8"/>
    <cellStyle name="Normal" xfId="0" builtinId="0"/>
    <cellStyle name="Normal 2" xfId="1"/>
    <cellStyle name="Percent 2" xfId="2"/>
    <cellStyle name="Percent 2 2" xfId="3"/>
  </cellStyles>
  <dxfs count="0"/>
  <tableStyles count="0" defaultTableStyle="TableStyleMedium9" defaultPivotStyle="PivotStyleLight16"/>
  <colors>
    <mruColors>
      <color rgb="FF00A7E1"/>
      <color rgb="FFC6AA50"/>
      <color rgb="FFAD8505"/>
      <color rgb="FFD6C282"/>
      <color rgb="FFE6DB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db.org/ar2012" TargetMode="External"/><Relationship Id="rId2"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24844</xdr:colOff>
      <xdr:row>0</xdr:row>
      <xdr:rowOff>24842</xdr:rowOff>
    </xdr:from>
    <xdr:to>
      <xdr:col>1</xdr:col>
      <xdr:colOff>322771</xdr:colOff>
      <xdr:row>3</xdr:row>
      <xdr:rowOff>121478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44" y="24842"/>
          <a:ext cx="397318" cy="543897"/>
        </a:xfrm>
        <a:prstGeom prst="rect">
          <a:avLst/>
        </a:prstGeom>
        <a:noFill/>
      </xdr:spPr>
    </xdr:pic>
    <xdr:clientData/>
  </xdr:twoCellAnchor>
  <xdr:twoCellAnchor>
    <xdr:from>
      <xdr:col>1</xdr:col>
      <xdr:colOff>410554</xdr:colOff>
      <xdr:row>0</xdr:row>
      <xdr:rowOff>24842</xdr:rowOff>
    </xdr:from>
    <xdr:to>
      <xdr:col>9</xdr:col>
      <xdr:colOff>306457</xdr:colOff>
      <xdr:row>4</xdr:row>
      <xdr:rowOff>24848</xdr:rowOff>
    </xdr:to>
    <xdr:sp macro="" textlink="">
      <xdr:nvSpPr>
        <xdr:cNvPr id="3" name="TextBox 2"/>
        <xdr:cNvSpPr txBox="1"/>
      </xdr:nvSpPr>
      <xdr:spPr>
        <a:xfrm>
          <a:off x="509945" y="24842"/>
          <a:ext cx="5354142" cy="596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2012</a:t>
          </a:r>
        </a:p>
        <a:p>
          <a:pPr algn="l"/>
          <a:r>
            <a:rPr lang="en-US" sz="1000" baseline="0">
              <a:latin typeface="Arial" pitchFamily="34" charset="0"/>
              <a:cs typeface="Arial" pitchFamily="34" charset="0"/>
            </a:rPr>
            <a:t>Advancing Regional Cooperation and Integration in Asia and the Pacific</a:t>
          </a:r>
        </a:p>
        <a:p>
          <a:pPr algn="l"/>
          <a:endParaRPr lang="en-US" sz="1000">
            <a:latin typeface="Arial" pitchFamily="34" charset="0"/>
            <a:cs typeface="Arial" pitchFamily="34" charset="0"/>
          </a:endParaRPr>
        </a:p>
        <a:p>
          <a:pPr algn="l"/>
          <a:r>
            <a:rPr lang="en-US" sz="600" i="1">
              <a:latin typeface="Arial" pitchFamily="34" charset="0"/>
              <a:cs typeface="Arial" pitchFamily="34" charset="0"/>
            </a:rPr>
            <a:t>Keywords: evaluation, rating, nonsovereign,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adb.org/ar2012"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R163"/>
  <sheetViews>
    <sheetView zoomScale="85" workbookViewId="0">
      <pane xSplit="11" ySplit="2" topLeftCell="L60" activePane="bottomRight" state="frozen"/>
      <selection pane="topRight" activeCell="L1" sqref="L1"/>
      <selection pane="bottomLeft" activeCell="A3" sqref="A3"/>
      <selection pane="bottomRight" activeCell="E92" sqref="E92"/>
    </sheetView>
  </sheetViews>
  <sheetFormatPr baseColWidth="10" defaultColWidth="8.83203125" defaultRowHeight="11" x14ac:dyDescent="0"/>
  <cols>
    <col min="1" max="1" width="12.6640625" style="98" customWidth="1"/>
    <col min="2" max="2" width="12.5" style="98" hidden="1" customWidth="1"/>
    <col min="3" max="3" width="8.83203125" style="98" customWidth="1"/>
    <col min="4" max="4" width="35.1640625" style="4" customWidth="1"/>
    <col min="5" max="10" width="9.83203125" style="98" customWidth="1"/>
    <col min="11" max="11" width="9.83203125" style="4" customWidth="1"/>
    <col min="12" max="23" width="8.83203125" style="4"/>
    <col min="24" max="24" width="6" style="4" customWidth="1"/>
    <col min="25" max="44" width="7.5" style="4" customWidth="1"/>
    <col min="45" max="16384" width="8.83203125" style="4"/>
  </cols>
  <sheetData>
    <row r="1" spans="1:44" ht="14.25" customHeight="1">
      <c r="A1" s="163" t="s">
        <v>8</v>
      </c>
      <c r="B1" s="165" t="s">
        <v>9</v>
      </c>
      <c r="C1" s="165" t="s">
        <v>10</v>
      </c>
      <c r="D1" s="165" t="s">
        <v>187</v>
      </c>
      <c r="E1" s="167" t="s">
        <v>11</v>
      </c>
      <c r="F1" s="167" t="s">
        <v>12</v>
      </c>
      <c r="G1" s="167" t="s">
        <v>13</v>
      </c>
      <c r="H1" s="167" t="s">
        <v>14</v>
      </c>
      <c r="I1" s="167" t="s">
        <v>15</v>
      </c>
      <c r="J1" s="167" t="s">
        <v>16</v>
      </c>
      <c r="K1" s="169" t="s">
        <v>17</v>
      </c>
      <c r="L1" s="160" t="s">
        <v>18</v>
      </c>
      <c r="M1" s="161"/>
      <c r="N1" s="161"/>
      <c r="O1" s="161"/>
      <c r="P1" s="161"/>
      <c r="Q1" s="161"/>
      <c r="R1" s="161"/>
      <c r="S1" s="161"/>
      <c r="T1" s="161"/>
      <c r="U1" s="161"/>
      <c r="V1" s="161"/>
      <c r="W1" s="162"/>
      <c r="Y1" s="155" t="s">
        <v>19</v>
      </c>
      <c r="Z1" s="156"/>
      <c r="AA1" s="156"/>
      <c r="AB1" s="157"/>
      <c r="AC1" s="158" t="s">
        <v>20</v>
      </c>
      <c r="AD1" s="156"/>
      <c r="AE1" s="156"/>
      <c r="AF1" s="159"/>
      <c r="AG1" s="155" t="s">
        <v>21</v>
      </c>
      <c r="AH1" s="156"/>
      <c r="AI1" s="156"/>
      <c r="AJ1" s="157"/>
      <c r="AK1" s="155" t="s">
        <v>22</v>
      </c>
      <c r="AL1" s="156"/>
      <c r="AM1" s="156"/>
      <c r="AN1" s="157"/>
      <c r="AO1" s="158" t="s">
        <v>23</v>
      </c>
      <c r="AP1" s="156"/>
      <c r="AQ1" s="156"/>
      <c r="AR1" s="157"/>
    </row>
    <row r="2" spans="1:44" s="7" customFormat="1">
      <c r="A2" s="164"/>
      <c r="B2" s="166"/>
      <c r="C2" s="166"/>
      <c r="D2" s="166"/>
      <c r="E2" s="168"/>
      <c r="F2" s="168"/>
      <c r="G2" s="168"/>
      <c r="H2" s="168"/>
      <c r="I2" s="168"/>
      <c r="J2" s="168"/>
      <c r="K2" s="170"/>
      <c r="L2" s="5" t="s">
        <v>24</v>
      </c>
      <c r="M2" s="6" t="s">
        <v>25</v>
      </c>
      <c r="N2" s="6" t="s">
        <v>26</v>
      </c>
      <c r="O2" s="6" t="s">
        <v>27</v>
      </c>
      <c r="P2" s="6" t="s">
        <v>28</v>
      </c>
      <c r="Q2" s="5" t="s">
        <v>29</v>
      </c>
      <c r="R2" s="5" t="s">
        <v>30</v>
      </c>
      <c r="S2" s="6" t="s">
        <v>31</v>
      </c>
      <c r="T2" s="6" t="s">
        <v>32</v>
      </c>
      <c r="U2" s="6" t="s">
        <v>33</v>
      </c>
      <c r="V2" s="5" t="s">
        <v>34</v>
      </c>
      <c r="W2" s="5" t="s">
        <v>35</v>
      </c>
      <c r="Y2" s="8" t="s">
        <v>36</v>
      </c>
      <c r="Z2" s="5" t="s">
        <v>1</v>
      </c>
      <c r="AA2" s="5" t="s">
        <v>37</v>
      </c>
      <c r="AB2" s="9" t="s">
        <v>38</v>
      </c>
      <c r="AC2" s="10" t="s">
        <v>36</v>
      </c>
      <c r="AD2" s="5" t="s">
        <v>1</v>
      </c>
      <c r="AE2" s="5" t="s">
        <v>37</v>
      </c>
      <c r="AF2" s="11" t="s">
        <v>38</v>
      </c>
      <c r="AG2" s="8" t="s">
        <v>36</v>
      </c>
      <c r="AH2" s="5" t="s">
        <v>1</v>
      </c>
      <c r="AI2" s="5" t="s">
        <v>37</v>
      </c>
      <c r="AJ2" s="9" t="s">
        <v>38</v>
      </c>
      <c r="AK2" s="8" t="s">
        <v>36</v>
      </c>
      <c r="AL2" s="5" t="s">
        <v>1</v>
      </c>
      <c r="AM2" s="5" t="s">
        <v>37</v>
      </c>
      <c r="AN2" s="9" t="s">
        <v>38</v>
      </c>
      <c r="AO2" s="10" t="s">
        <v>36</v>
      </c>
      <c r="AP2" s="5" t="s">
        <v>1</v>
      </c>
      <c r="AQ2" s="5" t="s">
        <v>37</v>
      </c>
      <c r="AR2" s="9" t="s">
        <v>39</v>
      </c>
    </row>
    <row r="3" spans="1:44" ht="12" customHeight="1">
      <c r="A3" s="12">
        <v>7026</v>
      </c>
      <c r="B3" s="12">
        <v>905</v>
      </c>
      <c r="C3" s="12" t="s">
        <v>40</v>
      </c>
      <c r="D3" s="13" t="s">
        <v>41</v>
      </c>
      <c r="E3" s="14">
        <v>1988</v>
      </c>
      <c r="F3" s="14">
        <v>1991</v>
      </c>
      <c r="G3" s="14" t="s">
        <v>42</v>
      </c>
      <c r="H3" s="15">
        <v>1993</v>
      </c>
      <c r="I3" s="16" t="s">
        <v>43</v>
      </c>
      <c r="J3" s="17"/>
      <c r="K3" s="129"/>
      <c r="L3" s="18"/>
      <c r="M3" s="19"/>
      <c r="N3" s="19"/>
      <c r="O3" s="19"/>
      <c r="P3" s="19"/>
      <c r="Q3" s="18"/>
      <c r="R3" s="19"/>
      <c r="S3" s="19"/>
      <c r="T3" s="19"/>
      <c r="U3" s="19"/>
      <c r="V3" s="19"/>
      <c r="W3" s="18"/>
      <c r="Y3" s="20">
        <f t="shared" ref="Y3:Y66" si="0">IF($L3="U",1,0)</f>
        <v>0</v>
      </c>
      <c r="Z3" s="21">
        <f t="shared" ref="Z3:Z66" si="1">IF($L3="Ps",1,0)</f>
        <v>0</v>
      </c>
      <c r="AA3" s="21">
        <f t="shared" ref="AA3:AA66" si="2">IF($L3="S",1,0)</f>
        <v>0</v>
      </c>
      <c r="AB3" s="22">
        <f t="shared" ref="AB3:AB66" si="3">IF($L3="E",1,0)</f>
        <v>0</v>
      </c>
      <c r="AC3" s="23">
        <f t="shared" ref="AC3:AC66" si="4">IF($Q3="U",1,0)</f>
        <v>0</v>
      </c>
      <c r="AD3" s="21">
        <f t="shared" ref="AD3:AD66" si="5">IF($Q3="PS",1,0)</f>
        <v>0</v>
      </c>
      <c r="AE3" s="21">
        <f t="shared" ref="AE3:AE66" si="6">IF($Q3="S",1,0)</f>
        <v>0</v>
      </c>
      <c r="AF3" s="24">
        <f t="shared" ref="AF3:AF66" si="7">IF($Q3="E",1,0)</f>
        <v>0</v>
      </c>
      <c r="AG3" s="20">
        <f t="shared" ref="AG3:AG66" si="8">IF($R3="U",1,0)</f>
        <v>0</v>
      </c>
      <c r="AH3" s="21">
        <f t="shared" ref="AH3:AH66" si="9">IF($R3="Ps",1,0)</f>
        <v>0</v>
      </c>
      <c r="AI3" s="21">
        <f t="shared" ref="AI3:AI66" si="10">IF($R3="S",1,0)</f>
        <v>0</v>
      </c>
      <c r="AJ3" s="22">
        <f t="shared" ref="AJ3:AJ66" si="11">IF($R3="E",1,0)</f>
        <v>0</v>
      </c>
      <c r="AK3" s="20">
        <f t="shared" ref="AK3:AK66" si="12">IF($V3="U",1,0)</f>
        <v>0</v>
      </c>
      <c r="AL3" s="21">
        <f t="shared" ref="AL3:AL66" si="13">IF($V3="Ps",1,0)</f>
        <v>0</v>
      </c>
      <c r="AM3" s="21">
        <f t="shared" ref="AM3:AM66" si="14">IF($V3="S",1,0)</f>
        <v>0</v>
      </c>
      <c r="AN3" s="22">
        <f t="shared" ref="AN3:AN66" si="15">IF($V3="E",1,0)</f>
        <v>0</v>
      </c>
      <c r="AO3" s="23">
        <f t="shared" ref="AO3:AO66" si="16">IF($W3="U",1,0)</f>
        <v>0</v>
      </c>
      <c r="AP3" s="21">
        <f t="shared" ref="AP3:AP66" si="17">IF($W3="Ps",1,0)</f>
        <v>0</v>
      </c>
      <c r="AQ3" s="21">
        <f t="shared" ref="AQ3:AQ66" si="18">IF($W3="S",1,0)</f>
        <v>0</v>
      </c>
      <c r="AR3" s="22">
        <f t="shared" ref="AR3:AR66" si="19">IF($W3="HS",1,0)</f>
        <v>0</v>
      </c>
    </row>
    <row r="4" spans="1:44" ht="12" customHeight="1">
      <c r="A4" s="12">
        <v>7018</v>
      </c>
      <c r="B4" s="12">
        <v>858</v>
      </c>
      <c r="C4" s="12" t="s">
        <v>44</v>
      </c>
      <c r="D4" s="13" t="s">
        <v>45</v>
      </c>
      <c r="E4" s="14">
        <v>1987</v>
      </c>
      <c r="F4" s="14">
        <v>1992</v>
      </c>
      <c r="G4" s="14" t="s">
        <v>42</v>
      </c>
      <c r="H4" s="15">
        <v>1992</v>
      </c>
      <c r="I4" s="16" t="s">
        <v>43</v>
      </c>
      <c r="J4" s="17"/>
      <c r="K4" s="129"/>
      <c r="L4" s="18"/>
      <c r="M4" s="19"/>
      <c r="N4" s="19"/>
      <c r="O4" s="19"/>
      <c r="P4" s="19"/>
      <c r="Q4" s="18"/>
      <c r="R4" s="19"/>
      <c r="S4" s="19"/>
      <c r="T4" s="19"/>
      <c r="U4" s="19"/>
      <c r="V4" s="19"/>
      <c r="W4" s="18"/>
      <c r="Y4" s="20">
        <f t="shared" si="0"/>
        <v>0</v>
      </c>
      <c r="Z4" s="21">
        <f t="shared" si="1"/>
        <v>0</v>
      </c>
      <c r="AA4" s="21">
        <f t="shared" si="2"/>
        <v>0</v>
      </c>
      <c r="AB4" s="22">
        <f t="shared" si="3"/>
        <v>0</v>
      </c>
      <c r="AC4" s="23">
        <f t="shared" si="4"/>
        <v>0</v>
      </c>
      <c r="AD4" s="21">
        <f t="shared" si="5"/>
        <v>0</v>
      </c>
      <c r="AE4" s="21">
        <f t="shared" si="6"/>
        <v>0</v>
      </c>
      <c r="AF4" s="24">
        <f t="shared" si="7"/>
        <v>0</v>
      </c>
      <c r="AG4" s="20">
        <f t="shared" si="8"/>
        <v>0</v>
      </c>
      <c r="AH4" s="21">
        <f t="shared" si="9"/>
        <v>0</v>
      </c>
      <c r="AI4" s="21">
        <f t="shared" si="10"/>
        <v>0</v>
      </c>
      <c r="AJ4" s="22">
        <f t="shared" si="11"/>
        <v>0</v>
      </c>
      <c r="AK4" s="20">
        <f t="shared" si="12"/>
        <v>0</v>
      </c>
      <c r="AL4" s="21">
        <f t="shared" si="13"/>
        <v>0</v>
      </c>
      <c r="AM4" s="21">
        <f t="shared" si="14"/>
        <v>0</v>
      </c>
      <c r="AN4" s="22">
        <f t="shared" si="15"/>
        <v>0</v>
      </c>
      <c r="AO4" s="23">
        <f t="shared" si="16"/>
        <v>0</v>
      </c>
      <c r="AP4" s="21">
        <f t="shared" si="17"/>
        <v>0</v>
      </c>
      <c r="AQ4" s="21">
        <f t="shared" si="18"/>
        <v>0</v>
      </c>
      <c r="AR4" s="22">
        <f t="shared" si="19"/>
        <v>0</v>
      </c>
    </row>
    <row r="5" spans="1:44" ht="12" customHeight="1">
      <c r="A5" s="12">
        <v>7008</v>
      </c>
      <c r="B5" s="12"/>
      <c r="C5" s="12" t="s">
        <v>46</v>
      </c>
      <c r="D5" s="13" t="s">
        <v>47</v>
      </c>
      <c r="E5" s="14">
        <v>1986</v>
      </c>
      <c r="F5" s="14">
        <v>1993</v>
      </c>
      <c r="G5" s="14" t="s">
        <v>42</v>
      </c>
      <c r="H5" s="15">
        <v>1993</v>
      </c>
      <c r="I5" s="16" t="s">
        <v>43</v>
      </c>
      <c r="J5" s="17"/>
      <c r="K5" s="129"/>
      <c r="L5" s="18"/>
      <c r="M5" s="19"/>
      <c r="N5" s="19"/>
      <c r="O5" s="19"/>
      <c r="P5" s="19"/>
      <c r="Q5" s="18"/>
      <c r="R5" s="19"/>
      <c r="S5" s="19"/>
      <c r="T5" s="19"/>
      <c r="U5" s="19"/>
      <c r="V5" s="19"/>
      <c r="W5" s="18"/>
      <c r="Y5" s="20">
        <f t="shared" si="0"/>
        <v>0</v>
      </c>
      <c r="Z5" s="21">
        <f t="shared" si="1"/>
        <v>0</v>
      </c>
      <c r="AA5" s="21">
        <f t="shared" si="2"/>
        <v>0</v>
      </c>
      <c r="AB5" s="22">
        <f t="shared" si="3"/>
        <v>0</v>
      </c>
      <c r="AC5" s="23">
        <f t="shared" si="4"/>
        <v>0</v>
      </c>
      <c r="AD5" s="21">
        <f t="shared" si="5"/>
        <v>0</v>
      </c>
      <c r="AE5" s="21">
        <f t="shared" si="6"/>
        <v>0</v>
      </c>
      <c r="AF5" s="24">
        <f t="shared" si="7"/>
        <v>0</v>
      </c>
      <c r="AG5" s="20">
        <f t="shared" si="8"/>
        <v>0</v>
      </c>
      <c r="AH5" s="21">
        <f t="shared" si="9"/>
        <v>0</v>
      </c>
      <c r="AI5" s="21">
        <f t="shared" si="10"/>
        <v>0</v>
      </c>
      <c r="AJ5" s="22">
        <f t="shared" si="11"/>
        <v>0</v>
      </c>
      <c r="AK5" s="20">
        <f t="shared" si="12"/>
        <v>0</v>
      </c>
      <c r="AL5" s="21">
        <f t="shared" si="13"/>
        <v>0</v>
      </c>
      <c r="AM5" s="21">
        <f t="shared" si="14"/>
        <v>0</v>
      </c>
      <c r="AN5" s="22">
        <f t="shared" si="15"/>
        <v>0</v>
      </c>
      <c r="AO5" s="23">
        <f t="shared" si="16"/>
        <v>0</v>
      </c>
      <c r="AP5" s="21">
        <f t="shared" si="17"/>
        <v>0</v>
      </c>
      <c r="AQ5" s="21">
        <f t="shared" si="18"/>
        <v>0</v>
      </c>
      <c r="AR5" s="22">
        <f t="shared" si="19"/>
        <v>0</v>
      </c>
    </row>
    <row r="6" spans="1:44" ht="12" customHeight="1">
      <c r="A6" s="12">
        <v>7039</v>
      </c>
      <c r="B6" s="12">
        <v>979</v>
      </c>
      <c r="C6" s="12" t="s">
        <v>40</v>
      </c>
      <c r="D6" s="13" t="s">
        <v>48</v>
      </c>
      <c r="E6" s="14">
        <v>1989</v>
      </c>
      <c r="F6" s="14">
        <v>1993</v>
      </c>
      <c r="G6" s="14" t="s">
        <v>42</v>
      </c>
      <c r="H6" s="15">
        <v>1994</v>
      </c>
      <c r="I6" s="16" t="s">
        <v>43</v>
      </c>
      <c r="J6" s="17"/>
      <c r="K6" s="129"/>
      <c r="L6" s="18"/>
      <c r="M6" s="19"/>
      <c r="N6" s="19"/>
      <c r="O6" s="19"/>
      <c r="P6" s="19"/>
      <c r="Q6" s="18"/>
      <c r="R6" s="19"/>
      <c r="S6" s="19"/>
      <c r="T6" s="19"/>
      <c r="U6" s="19"/>
      <c r="V6" s="19"/>
      <c r="W6" s="18"/>
      <c r="Y6" s="20">
        <f t="shared" si="0"/>
        <v>0</v>
      </c>
      <c r="Z6" s="21">
        <f t="shared" si="1"/>
        <v>0</v>
      </c>
      <c r="AA6" s="21">
        <f t="shared" si="2"/>
        <v>0</v>
      </c>
      <c r="AB6" s="22">
        <f t="shared" si="3"/>
        <v>0</v>
      </c>
      <c r="AC6" s="23">
        <f t="shared" si="4"/>
        <v>0</v>
      </c>
      <c r="AD6" s="21">
        <f t="shared" si="5"/>
        <v>0</v>
      </c>
      <c r="AE6" s="21">
        <f t="shared" si="6"/>
        <v>0</v>
      </c>
      <c r="AF6" s="24">
        <f t="shared" si="7"/>
        <v>0</v>
      </c>
      <c r="AG6" s="20">
        <f t="shared" si="8"/>
        <v>0</v>
      </c>
      <c r="AH6" s="21">
        <f t="shared" si="9"/>
        <v>0</v>
      </c>
      <c r="AI6" s="21">
        <f t="shared" si="10"/>
        <v>0</v>
      </c>
      <c r="AJ6" s="22">
        <f t="shared" si="11"/>
        <v>0</v>
      </c>
      <c r="AK6" s="20">
        <f t="shared" si="12"/>
        <v>0</v>
      </c>
      <c r="AL6" s="21">
        <f t="shared" si="13"/>
        <v>0</v>
      </c>
      <c r="AM6" s="21">
        <f t="shared" si="14"/>
        <v>0</v>
      </c>
      <c r="AN6" s="22">
        <f t="shared" si="15"/>
        <v>0</v>
      </c>
      <c r="AO6" s="23">
        <f t="shared" si="16"/>
        <v>0</v>
      </c>
      <c r="AP6" s="21">
        <f t="shared" si="17"/>
        <v>0</v>
      </c>
      <c r="AQ6" s="21">
        <f t="shared" si="18"/>
        <v>0</v>
      </c>
      <c r="AR6" s="22">
        <f t="shared" si="19"/>
        <v>0</v>
      </c>
    </row>
    <row r="7" spans="1:44" ht="12" customHeight="1">
      <c r="A7" s="25">
        <v>7050</v>
      </c>
      <c r="B7" s="25">
        <v>1008</v>
      </c>
      <c r="C7" s="25" t="s">
        <v>49</v>
      </c>
      <c r="D7" s="26" t="s">
        <v>50</v>
      </c>
      <c r="E7" s="17">
        <v>1989</v>
      </c>
      <c r="F7" s="17">
        <v>1993</v>
      </c>
      <c r="G7" s="17" t="s">
        <v>42</v>
      </c>
      <c r="H7" s="17"/>
      <c r="I7" s="27"/>
      <c r="J7" s="17"/>
      <c r="K7" s="129"/>
      <c r="L7" s="18"/>
      <c r="M7" s="19"/>
      <c r="N7" s="19"/>
      <c r="O7" s="19"/>
      <c r="P7" s="19"/>
      <c r="Q7" s="18"/>
      <c r="R7" s="19"/>
      <c r="S7" s="19"/>
      <c r="T7" s="19"/>
      <c r="U7" s="19"/>
      <c r="V7" s="19"/>
      <c r="W7" s="18"/>
      <c r="Y7" s="20">
        <f t="shared" si="0"/>
        <v>0</v>
      </c>
      <c r="Z7" s="21">
        <f t="shared" si="1"/>
        <v>0</v>
      </c>
      <c r="AA7" s="21">
        <f t="shared" si="2"/>
        <v>0</v>
      </c>
      <c r="AB7" s="22">
        <f t="shared" si="3"/>
        <v>0</v>
      </c>
      <c r="AC7" s="23">
        <f t="shared" si="4"/>
        <v>0</v>
      </c>
      <c r="AD7" s="21">
        <f t="shared" si="5"/>
        <v>0</v>
      </c>
      <c r="AE7" s="21">
        <f t="shared" si="6"/>
        <v>0</v>
      </c>
      <c r="AF7" s="24">
        <f t="shared" si="7"/>
        <v>0</v>
      </c>
      <c r="AG7" s="20">
        <f t="shared" si="8"/>
        <v>0</v>
      </c>
      <c r="AH7" s="21">
        <f t="shared" si="9"/>
        <v>0</v>
      </c>
      <c r="AI7" s="21">
        <f t="shared" si="10"/>
        <v>0</v>
      </c>
      <c r="AJ7" s="22">
        <f t="shared" si="11"/>
        <v>0</v>
      </c>
      <c r="AK7" s="20">
        <f t="shared" si="12"/>
        <v>0</v>
      </c>
      <c r="AL7" s="21">
        <f t="shared" si="13"/>
        <v>0</v>
      </c>
      <c r="AM7" s="21">
        <f t="shared" si="14"/>
        <v>0</v>
      </c>
      <c r="AN7" s="22">
        <f t="shared" si="15"/>
        <v>0</v>
      </c>
      <c r="AO7" s="23">
        <f t="shared" si="16"/>
        <v>0</v>
      </c>
      <c r="AP7" s="21">
        <f t="shared" si="17"/>
        <v>0</v>
      </c>
      <c r="AQ7" s="21">
        <f t="shared" si="18"/>
        <v>0</v>
      </c>
      <c r="AR7" s="22">
        <f t="shared" si="19"/>
        <v>0</v>
      </c>
    </row>
    <row r="8" spans="1:44" ht="12" customHeight="1">
      <c r="A8" s="28">
        <v>7003</v>
      </c>
      <c r="B8" s="28"/>
      <c r="C8" s="28" t="s">
        <v>49</v>
      </c>
      <c r="D8" s="29" t="s">
        <v>51</v>
      </c>
      <c r="E8" s="30">
        <v>1984</v>
      </c>
      <c r="F8" s="30">
        <v>1994</v>
      </c>
      <c r="G8" s="30" t="s">
        <v>42</v>
      </c>
      <c r="H8" s="31">
        <v>1997</v>
      </c>
      <c r="I8" s="32" t="s">
        <v>43</v>
      </c>
      <c r="J8" s="17"/>
      <c r="K8" s="129"/>
      <c r="L8" s="18"/>
      <c r="M8" s="19"/>
      <c r="N8" s="19"/>
      <c r="O8" s="19"/>
      <c r="P8" s="19"/>
      <c r="Q8" s="18"/>
      <c r="R8" s="19"/>
      <c r="S8" s="19"/>
      <c r="T8" s="19"/>
      <c r="U8" s="19"/>
      <c r="V8" s="19"/>
      <c r="W8" s="18"/>
      <c r="Y8" s="20"/>
      <c r="Z8" s="21"/>
      <c r="AA8" s="21"/>
      <c r="AB8" s="22"/>
      <c r="AC8" s="23"/>
      <c r="AD8" s="21"/>
      <c r="AE8" s="21"/>
      <c r="AF8" s="24"/>
      <c r="AG8" s="20"/>
      <c r="AH8" s="21"/>
      <c r="AI8" s="21"/>
      <c r="AJ8" s="22"/>
      <c r="AK8" s="20"/>
      <c r="AL8" s="21"/>
      <c r="AM8" s="21"/>
      <c r="AN8" s="22"/>
      <c r="AO8" s="23"/>
      <c r="AP8" s="21"/>
      <c r="AQ8" s="21"/>
      <c r="AR8" s="22"/>
    </row>
    <row r="9" spans="1:44" ht="12" customHeight="1">
      <c r="A9" s="25">
        <v>7017</v>
      </c>
      <c r="B9" s="25">
        <v>856</v>
      </c>
      <c r="C9" s="25" t="s">
        <v>49</v>
      </c>
      <c r="D9" s="26" t="s">
        <v>52</v>
      </c>
      <c r="E9" s="17">
        <v>1987</v>
      </c>
      <c r="F9" s="17">
        <v>1994</v>
      </c>
      <c r="G9" s="17" t="s">
        <v>42</v>
      </c>
      <c r="H9" s="17"/>
      <c r="I9" s="27"/>
      <c r="J9" s="17"/>
      <c r="K9" s="129"/>
      <c r="L9" s="18"/>
      <c r="M9" s="19"/>
      <c r="N9" s="19"/>
      <c r="O9" s="19"/>
      <c r="P9" s="19"/>
      <c r="Q9" s="18"/>
      <c r="R9" s="19"/>
      <c r="S9" s="19"/>
      <c r="T9" s="19"/>
      <c r="U9" s="19"/>
      <c r="V9" s="19"/>
      <c r="W9" s="18"/>
      <c r="Y9" s="20">
        <f t="shared" si="0"/>
        <v>0</v>
      </c>
      <c r="Z9" s="21">
        <f t="shared" si="1"/>
        <v>0</v>
      </c>
      <c r="AA9" s="21">
        <f t="shared" si="2"/>
        <v>0</v>
      </c>
      <c r="AB9" s="22">
        <f t="shared" si="3"/>
        <v>0</v>
      </c>
      <c r="AC9" s="23">
        <f t="shared" si="4"/>
        <v>0</v>
      </c>
      <c r="AD9" s="21">
        <f t="shared" si="5"/>
        <v>0</v>
      </c>
      <c r="AE9" s="21">
        <f t="shared" si="6"/>
        <v>0</v>
      </c>
      <c r="AF9" s="24">
        <f t="shared" si="7"/>
        <v>0</v>
      </c>
      <c r="AG9" s="20">
        <f t="shared" si="8"/>
        <v>0</v>
      </c>
      <c r="AH9" s="21">
        <f t="shared" si="9"/>
        <v>0</v>
      </c>
      <c r="AI9" s="21">
        <f t="shared" si="10"/>
        <v>0</v>
      </c>
      <c r="AJ9" s="22">
        <f t="shared" si="11"/>
        <v>0</v>
      </c>
      <c r="AK9" s="20">
        <f t="shared" si="12"/>
        <v>0</v>
      </c>
      <c r="AL9" s="21">
        <f t="shared" si="13"/>
        <v>0</v>
      </c>
      <c r="AM9" s="21">
        <f t="shared" si="14"/>
        <v>0</v>
      </c>
      <c r="AN9" s="22">
        <f t="shared" si="15"/>
        <v>0</v>
      </c>
      <c r="AO9" s="23">
        <f t="shared" si="16"/>
        <v>0</v>
      </c>
      <c r="AP9" s="21">
        <f t="shared" si="17"/>
        <v>0</v>
      </c>
      <c r="AQ9" s="21">
        <f t="shared" si="18"/>
        <v>0</v>
      </c>
      <c r="AR9" s="22">
        <f t="shared" si="19"/>
        <v>0</v>
      </c>
    </row>
    <row r="10" spans="1:44" ht="12" customHeight="1">
      <c r="A10" s="12">
        <v>7020</v>
      </c>
      <c r="B10" s="12">
        <v>885</v>
      </c>
      <c r="C10" s="12" t="s">
        <v>46</v>
      </c>
      <c r="D10" s="13" t="s">
        <v>53</v>
      </c>
      <c r="E10" s="14">
        <v>1988</v>
      </c>
      <c r="F10" s="14">
        <v>1994</v>
      </c>
      <c r="G10" s="14" t="s">
        <v>42</v>
      </c>
      <c r="H10" s="15">
        <v>1996</v>
      </c>
      <c r="I10" s="16" t="s">
        <v>43</v>
      </c>
      <c r="J10" s="17"/>
      <c r="K10" s="129"/>
      <c r="L10" s="18"/>
      <c r="M10" s="19"/>
      <c r="N10" s="19"/>
      <c r="O10" s="19"/>
      <c r="P10" s="19"/>
      <c r="Q10" s="18"/>
      <c r="R10" s="19"/>
      <c r="S10" s="19"/>
      <c r="T10" s="19"/>
      <c r="U10" s="19"/>
      <c r="V10" s="19"/>
      <c r="W10" s="18"/>
      <c r="Y10" s="20">
        <f t="shared" si="0"/>
        <v>0</v>
      </c>
      <c r="Z10" s="21">
        <f t="shared" si="1"/>
        <v>0</v>
      </c>
      <c r="AA10" s="21">
        <f t="shared" si="2"/>
        <v>0</v>
      </c>
      <c r="AB10" s="22">
        <f t="shared" si="3"/>
        <v>0</v>
      </c>
      <c r="AC10" s="23">
        <f t="shared" si="4"/>
        <v>0</v>
      </c>
      <c r="AD10" s="21">
        <f t="shared" si="5"/>
        <v>0</v>
      </c>
      <c r="AE10" s="21">
        <f t="shared" si="6"/>
        <v>0</v>
      </c>
      <c r="AF10" s="24">
        <f t="shared" si="7"/>
        <v>0</v>
      </c>
      <c r="AG10" s="20">
        <f t="shared" si="8"/>
        <v>0</v>
      </c>
      <c r="AH10" s="21">
        <f t="shared" si="9"/>
        <v>0</v>
      </c>
      <c r="AI10" s="21">
        <f t="shared" si="10"/>
        <v>0</v>
      </c>
      <c r="AJ10" s="22">
        <f t="shared" si="11"/>
        <v>0</v>
      </c>
      <c r="AK10" s="20">
        <f t="shared" si="12"/>
        <v>0</v>
      </c>
      <c r="AL10" s="21">
        <f t="shared" si="13"/>
        <v>0</v>
      </c>
      <c r="AM10" s="21">
        <f t="shared" si="14"/>
        <v>0</v>
      </c>
      <c r="AN10" s="22">
        <f t="shared" si="15"/>
        <v>0</v>
      </c>
      <c r="AO10" s="23">
        <f t="shared" si="16"/>
        <v>0</v>
      </c>
      <c r="AP10" s="21">
        <f t="shared" si="17"/>
        <v>0</v>
      </c>
      <c r="AQ10" s="21">
        <f t="shared" si="18"/>
        <v>0</v>
      </c>
      <c r="AR10" s="22">
        <f t="shared" si="19"/>
        <v>0</v>
      </c>
    </row>
    <row r="11" spans="1:44" ht="12" customHeight="1">
      <c r="A11" s="25">
        <v>7038</v>
      </c>
      <c r="B11" s="25">
        <v>978</v>
      </c>
      <c r="C11" s="25" t="s">
        <v>40</v>
      </c>
      <c r="D11" s="26" t="s">
        <v>54</v>
      </c>
      <c r="E11" s="17">
        <v>1989</v>
      </c>
      <c r="F11" s="17">
        <v>1994</v>
      </c>
      <c r="G11" s="17" t="s">
        <v>42</v>
      </c>
      <c r="H11" s="17"/>
      <c r="I11" s="27"/>
      <c r="J11" s="17"/>
      <c r="K11" s="129"/>
      <c r="L11" s="18"/>
      <c r="M11" s="19"/>
      <c r="N11" s="19"/>
      <c r="O11" s="19"/>
      <c r="P11" s="19"/>
      <c r="Q11" s="18"/>
      <c r="R11" s="19"/>
      <c r="S11" s="19"/>
      <c r="T11" s="19"/>
      <c r="U11" s="19"/>
      <c r="V11" s="19"/>
      <c r="W11" s="18"/>
      <c r="Y11" s="20">
        <f t="shared" si="0"/>
        <v>0</v>
      </c>
      <c r="Z11" s="21">
        <f t="shared" si="1"/>
        <v>0</v>
      </c>
      <c r="AA11" s="21">
        <f t="shared" si="2"/>
        <v>0</v>
      </c>
      <c r="AB11" s="22">
        <f t="shared" si="3"/>
        <v>0</v>
      </c>
      <c r="AC11" s="23">
        <f t="shared" si="4"/>
        <v>0</v>
      </c>
      <c r="AD11" s="21">
        <f t="shared" si="5"/>
        <v>0</v>
      </c>
      <c r="AE11" s="21">
        <f t="shared" si="6"/>
        <v>0</v>
      </c>
      <c r="AF11" s="24">
        <f t="shared" si="7"/>
        <v>0</v>
      </c>
      <c r="AG11" s="20">
        <f t="shared" si="8"/>
        <v>0</v>
      </c>
      <c r="AH11" s="21">
        <f t="shared" si="9"/>
        <v>0</v>
      </c>
      <c r="AI11" s="21">
        <f t="shared" si="10"/>
        <v>0</v>
      </c>
      <c r="AJ11" s="22">
        <f t="shared" si="11"/>
        <v>0</v>
      </c>
      <c r="AK11" s="20">
        <f t="shared" si="12"/>
        <v>0</v>
      </c>
      <c r="AL11" s="21">
        <f t="shared" si="13"/>
        <v>0</v>
      </c>
      <c r="AM11" s="21">
        <f t="shared" si="14"/>
        <v>0</v>
      </c>
      <c r="AN11" s="22">
        <f t="shared" si="15"/>
        <v>0</v>
      </c>
      <c r="AO11" s="23">
        <f t="shared" si="16"/>
        <v>0</v>
      </c>
      <c r="AP11" s="21">
        <f t="shared" si="17"/>
        <v>0</v>
      </c>
      <c r="AQ11" s="21">
        <f t="shared" si="18"/>
        <v>0</v>
      </c>
      <c r="AR11" s="22">
        <f t="shared" si="19"/>
        <v>0</v>
      </c>
    </row>
    <row r="12" spans="1:44" ht="12" customHeight="1">
      <c r="A12" s="25">
        <v>7043</v>
      </c>
      <c r="B12" s="25">
        <v>991</v>
      </c>
      <c r="C12" s="25" t="s">
        <v>46</v>
      </c>
      <c r="D12" s="26" t="s">
        <v>55</v>
      </c>
      <c r="E12" s="17">
        <v>1989</v>
      </c>
      <c r="F12" s="17">
        <v>1994</v>
      </c>
      <c r="G12" s="17" t="s">
        <v>42</v>
      </c>
      <c r="H12" s="17"/>
      <c r="I12" s="27"/>
      <c r="J12" s="17"/>
      <c r="K12" s="129"/>
      <c r="L12" s="18"/>
      <c r="M12" s="19"/>
      <c r="N12" s="19"/>
      <c r="O12" s="19"/>
      <c r="P12" s="19"/>
      <c r="Q12" s="18"/>
      <c r="R12" s="19"/>
      <c r="S12" s="19"/>
      <c r="T12" s="19"/>
      <c r="U12" s="19"/>
      <c r="V12" s="19"/>
      <c r="W12" s="18"/>
      <c r="Y12" s="20">
        <f t="shared" si="0"/>
        <v>0</v>
      </c>
      <c r="Z12" s="21">
        <f t="shared" si="1"/>
        <v>0</v>
      </c>
      <c r="AA12" s="21">
        <f t="shared" si="2"/>
        <v>0</v>
      </c>
      <c r="AB12" s="22">
        <f t="shared" si="3"/>
        <v>0</v>
      </c>
      <c r="AC12" s="23">
        <f t="shared" si="4"/>
        <v>0</v>
      </c>
      <c r="AD12" s="21">
        <f t="shared" si="5"/>
        <v>0</v>
      </c>
      <c r="AE12" s="21">
        <f t="shared" si="6"/>
        <v>0</v>
      </c>
      <c r="AF12" s="24">
        <f t="shared" si="7"/>
        <v>0</v>
      </c>
      <c r="AG12" s="20">
        <f t="shared" si="8"/>
        <v>0</v>
      </c>
      <c r="AH12" s="21">
        <f t="shared" si="9"/>
        <v>0</v>
      </c>
      <c r="AI12" s="21">
        <f t="shared" si="10"/>
        <v>0</v>
      </c>
      <c r="AJ12" s="22">
        <f t="shared" si="11"/>
        <v>0</v>
      </c>
      <c r="AK12" s="20">
        <f t="shared" si="12"/>
        <v>0</v>
      </c>
      <c r="AL12" s="21">
        <f t="shared" si="13"/>
        <v>0</v>
      </c>
      <c r="AM12" s="21">
        <f t="shared" si="14"/>
        <v>0</v>
      </c>
      <c r="AN12" s="22">
        <f t="shared" si="15"/>
        <v>0</v>
      </c>
      <c r="AO12" s="23">
        <f t="shared" si="16"/>
        <v>0</v>
      </c>
      <c r="AP12" s="21">
        <f t="shared" si="17"/>
        <v>0</v>
      </c>
      <c r="AQ12" s="21">
        <f t="shared" si="18"/>
        <v>0</v>
      </c>
      <c r="AR12" s="22">
        <f t="shared" si="19"/>
        <v>0</v>
      </c>
    </row>
    <row r="13" spans="1:44" ht="12" customHeight="1">
      <c r="A13" s="12">
        <v>7047</v>
      </c>
      <c r="B13" s="12">
        <v>1003</v>
      </c>
      <c r="C13" s="12" t="s">
        <v>49</v>
      </c>
      <c r="D13" s="13" t="s">
        <v>56</v>
      </c>
      <c r="E13" s="14">
        <v>1989</v>
      </c>
      <c r="F13" s="14">
        <v>1994</v>
      </c>
      <c r="G13" s="14" t="s">
        <v>42</v>
      </c>
      <c r="H13" s="15">
        <v>1998</v>
      </c>
      <c r="I13" s="16" t="s">
        <v>43</v>
      </c>
      <c r="J13" s="17"/>
      <c r="K13" s="129"/>
      <c r="L13" s="18"/>
      <c r="M13" s="19"/>
      <c r="N13" s="19"/>
      <c r="O13" s="19"/>
      <c r="P13" s="19"/>
      <c r="Q13" s="18"/>
      <c r="R13" s="19"/>
      <c r="S13" s="19"/>
      <c r="T13" s="19"/>
      <c r="U13" s="19"/>
      <c r="V13" s="19"/>
      <c r="W13" s="18"/>
      <c r="Y13" s="20">
        <f t="shared" si="0"/>
        <v>0</v>
      </c>
      <c r="Z13" s="21">
        <f t="shared" si="1"/>
        <v>0</v>
      </c>
      <c r="AA13" s="21">
        <f t="shared" si="2"/>
        <v>0</v>
      </c>
      <c r="AB13" s="22">
        <f t="shared" si="3"/>
        <v>0</v>
      </c>
      <c r="AC13" s="23">
        <f t="shared" si="4"/>
        <v>0</v>
      </c>
      <c r="AD13" s="21">
        <f t="shared" si="5"/>
        <v>0</v>
      </c>
      <c r="AE13" s="21">
        <f t="shared" si="6"/>
        <v>0</v>
      </c>
      <c r="AF13" s="24">
        <f t="shared" si="7"/>
        <v>0</v>
      </c>
      <c r="AG13" s="20">
        <f t="shared" si="8"/>
        <v>0</v>
      </c>
      <c r="AH13" s="21">
        <f t="shared" si="9"/>
        <v>0</v>
      </c>
      <c r="AI13" s="21">
        <f t="shared" si="10"/>
        <v>0</v>
      </c>
      <c r="AJ13" s="22">
        <f t="shared" si="11"/>
        <v>0</v>
      </c>
      <c r="AK13" s="20">
        <f t="shared" si="12"/>
        <v>0</v>
      </c>
      <c r="AL13" s="21">
        <f t="shared" si="13"/>
        <v>0</v>
      </c>
      <c r="AM13" s="21">
        <f t="shared" si="14"/>
        <v>0</v>
      </c>
      <c r="AN13" s="22">
        <f t="shared" si="15"/>
        <v>0</v>
      </c>
      <c r="AO13" s="23">
        <f t="shared" si="16"/>
        <v>0</v>
      </c>
      <c r="AP13" s="21">
        <f t="shared" si="17"/>
        <v>0</v>
      </c>
      <c r="AQ13" s="21">
        <f t="shared" si="18"/>
        <v>0</v>
      </c>
      <c r="AR13" s="22">
        <f t="shared" si="19"/>
        <v>0</v>
      </c>
    </row>
    <row r="14" spans="1:44" ht="12" customHeight="1">
      <c r="A14" s="25">
        <v>7049</v>
      </c>
      <c r="B14" s="25">
        <v>1007</v>
      </c>
      <c r="C14" s="25" t="s">
        <v>49</v>
      </c>
      <c r="D14" s="26" t="s">
        <v>57</v>
      </c>
      <c r="E14" s="17">
        <v>1989</v>
      </c>
      <c r="F14" s="17">
        <v>1994</v>
      </c>
      <c r="G14" s="17" t="s">
        <v>42</v>
      </c>
      <c r="H14" s="17"/>
      <c r="I14" s="27"/>
      <c r="J14" s="17"/>
      <c r="K14" s="129"/>
      <c r="L14" s="18"/>
      <c r="M14" s="19"/>
      <c r="N14" s="19"/>
      <c r="O14" s="19"/>
      <c r="P14" s="19"/>
      <c r="Q14" s="18"/>
      <c r="R14" s="19"/>
      <c r="S14" s="19"/>
      <c r="T14" s="19"/>
      <c r="U14" s="19"/>
      <c r="V14" s="19"/>
      <c r="W14" s="18"/>
      <c r="Y14" s="20">
        <f t="shared" si="0"/>
        <v>0</v>
      </c>
      <c r="Z14" s="21">
        <f t="shared" si="1"/>
        <v>0</v>
      </c>
      <c r="AA14" s="21">
        <f t="shared" si="2"/>
        <v>0</v>
      </c>
      <c r="AB14" s="22">
        <f t="shared" si="3"/>
        <v>0</v>
      </c>
      <c r="AC14" s="23">
        <f t="shared" si="4"/>
        <v>0</v>
      </c>
      <c r="AD14" s="21">
        <f t="shared" si="5"/>
        <v>0</v>
      </c>
      <c r="AE14" s="21">
        <f t="shared" si="6"/>
        <v>0</v>
      </c>
      <c r="AF14" s="24">
        <f t="shared" si="7"/>
        <v>0</v>
      </c>
      <c r="AG14" s="20">
        <f t="shared" si="8"/>
        <v>0</v>
      </c>
      <c r="AH14" s="21">
        <f t="shared" si="9"/>
        <v>0</v>
      </c>
      <c r="AI14" s="21">
        <f t="shared" si="10"/>
        <v>0</v>
      </c>
      <c r="AJ14" s="22">
        <f t="shared" si="11"/>
        <v>0</v>
      </c>
      <c r="AK14" s="20">
        <f t="shared" si="12"/>
        <v>0</v>
      </c>
      <c r="AL14" s="21">
        <f t="shared" si="13"/>
        <v>0</v>
      </c>
      <c r="AM14" s="21">
        <f t="shared" si="14"/>
        <v>0</v>
      </c>
      <c r="AN14" s="22">
        <f t="shared" si="15"/>
        <v>0</v>
      </c>
      <c r="AO14" s="23">
        <f t="shared" si="16"/>
        <v>0</v>
      </c>
      <c r="AP14" s="21">
        <f t="shared" si="17"/>
        <v>0</v>
      </c>
      <c r="AQ14" s="21">
        <f t="shared" si="18"/>
        <v>0</v>
      </c>
      <c r="AR14" s="22">
        <f t="shared" si="19"/>
        <v>0</v>
      </c>
    </row>
    <row r="15" spans="1:44" ht="12" customHeight="1">
      <c r="A15" s="25">
        <v>7034</v>
      </c>
      <c r="B15" s="25">
        <v>958</v>
      </c>
      <c r="C15" s="25" t="s">
        <v>49</v>
      </c>
      <c r="D15" s="26" t="s">
        <v>58</v>
      </c>
      <c r="E15" s="17">
        <v>1989</v>
      </c>
      <c r="F15" s="17">
        <v>1995</v>
      </c>
      <c r="G15" s="17" t="s">
        <v>42</v>
      </c>
      <c r="H15" s="17"/>
      <c r="I15" s="27"/>
      <c r="J15" s="17"/>
      <c r="K15" s="129"/>
      <c r="L15" s="18"/>
      <c r="M15" s="19"/>
      <c r="N15" s="19"/>
      <c r="O15" s="19"/>
      <c r="P15" s="19"/>
      <c r="Q15" s="18"/>
      <c r="R15" s="19"/>
      <c r="S15" s="19"/>
      <c r="T15" s="19"/>
      <c r="U15" s="19"/>
      <c r="V15" s="19"/>
      <c r="W15" s="18"/>
      <c r="Y15" s="20">
        <f t="shared" si="0"/>
        <v>0</v>
      </c>
      <c r="Z15" s="21">
        <f t="shared" si="1"/>
        <v>0</v>
      </c>
      <c r="AA15" s="21">
        <f t="shared" si="2"/>
        <v>0</v>
      </c>
      <c r="AB15" s="22">
        <f t="shared" si="3"/>
        <v>0</v>
      </c>
      <c r="AC15" s="23">
        <f t="shared" si="4"/>
        <v>0</v>
      </c>
      <c r="AD15" s="21">
        <f t="shared" si="5"/>
        <v>0</v>
      </c>
      <c r="AE15" s="21">
        <f t="shared" si="6"/>
        <v>0</v>
      </c>
      <c r="AF15" s="24">
        <f t="shared" si="7"/>
        <v>0</v>
      </c>
      <c r="AG15" s="20">
        <f t="shared" si="8"/>
        <v>0</v>
      </c>
      <c r="AH15" s="21">
        <f t="shared" si="9"/>
        <v>0</v>
      </c>
      <c r="AI15" s="21">
        <f t="shared" si="10"/>
        <v>0</v>
      </c>
      <c r="AJ15" s="22">
        <f t="shared" si="11"/>
        <v>0</v>
      </c>
      <c r="AK15" s="20">
        <f t="shared" si="12"/>
        <v>0</v>
      </c>
      <c r="AL15" s="21">
        <f t="shared" si="13"/>
        <v>0</v>
      </c>
      <c r="AM15" s="21">
        <f t="shared" si="14"/>
        <v>0</v>
      </c>
      <c r="AN15" s="22">
        <f t="shared" si="15"/>
        <v>0</v>
      </c>
      <c r="AO15" s="23">
        <f t="shared" si="16"/>
        <v>0</v>
      </c>
      <c r="AP15" s="21">
        <f t="shared" si="17"/>
        <v>0</v>
      </c>
      <c r="AQ15" s="21">
        <f t="shared" si="18"/>
        <v>0</v>
      </c>
      <c r="AR15" s="22">
        <f t="shared" si="19"/>
        <v>0</v>
      </c>
    </row>
    <row r="16" spans="1:44" ht="12" customHeight="1">
      <c r="A16" s="25">
        <v>7035</v>
      </c>
      <c r="B16" s="25">
        <v>961</v>
      </c>
      <c r="C16" s="25" t="s">
        <v>44</v>
      </c>
      <c r="D16" s="26" t="s">
        <v>59</v>
      </c>
      <c r="E16" s="17">
        <v>1989</v>
      </c>
      <c r="F16" s="17">
        <v>1995</v>
      </c>
      <c r="G16" s="17" t="s">
        <v>42</v>
      </c>
      <c r="H16" s="17"/>
      <c r="I16" s="27"/>
      <c r="J16" s="17"/>
      <c r="K16" s="129"/>
      <c r="L16" s="18"/>
      <c r="M16" s="19"/>
      <c r="N16" s="19"/>
      <c r="O16" s="19"/>
      <c r="P16" s="19"/>
      <c r="Q16" s="18"/>
      <c r="R16" s="19"/>
      <c r="S16" s="19"/>
      <c r="T16" s="19"/>
      <c r="U16" s="19"/>
      <c r="V16" s="19"/>
      <c r="W16" s="18"/>
      <c r="Y16" s="20">
        <f t="shared" si="0"/>
        <v>0</v>
      </c>
      <c r="Z16" s="21">
        <f t="shared" si="1"/>
        <v>0</v>
      </c>
      <c r="AA16" s="21">
        <f t="shared" si="2"/>
        <v>0</v>
      </c>
      <c r="AB16" s="22">
        <f t="shared" si="3"/>
        <v>0</v>
      </c>
      <c r="AC16" s="23">
        <f t="shared" si="4"/>
        <v>0</v>
      </c>
      <c r="AD16" s="21">
        <f t="shared" si="5"/>
        <v>0</v>
      </c>
      <c r="AE16" s="21">
        <f t="shared" si="6"/>
        <v>0</v>
      </c>
      <c r="AF16" s="24">
        <f t="shared" si="7"/>
        <v>0</v>
      </c>
      <c r="AG16" s="20">
        <f t="shared" si="8"/>
        <v>0</v>
      </c>
      <c r="AH16" s="21">
        <f t="shared" si="9"/>
        <v>0</v>
      </c>
      <c r="AI16" s="21">
        <f t="shared" si="10"/>
        <v>0</v>
      </c>
      <c r="AJ16" s="22">
        <f t="shared" si="11"/>
        <v>0</v>
      </c>
      <c r="AK16" s="20">
        <f t="shared" si="12"/>
        <v>0</v>
      </c>
      <c r="AL16" s="21">
        <f t="shared" si="13"/>
        <v>0</v>
      </c>
      <c r="AM16" s="21">
        <f t="shared" si="14"/>
        <v>0</v>
      </c>
      <c r="AN16" s="22">
        <f t="shared" si="15"/>
        <v>0</v>
      </c>
      <c r="AO16" s="23">
        <f t="shared" si="16"/>
        <v>0</v>
      </c>
      <c r="AP16" s="21">
        <f t="shared" si="17"/>
        <v>0</v>
      </c>
      <c r="AQ16" s="21">
        <f t="shared" si="18"/>
        <v>0</v>
      </c>
      <c r="AR16" s="22">
        <f t="shared" si="19"/>
        <v>0</v>
      </c>
    </row>
    <row r="17" spans="1:44" ht="12" customHeight="1">
      <c r="A17" s="25">
        <v>7087</v>
      </c>
      <c r="B17" s="25">
        <v>1177</v>
      </c>
      <c r="C17" s="25" t="s">
        <v>60</v>
      </c>
      <c r="D17" s="26" t="s">
        <v>61</v>
      </c>
      <c r="E17" s="17">
        <v>1992</v>
      </c>
      <c r="F17" s="17">
        <v>1995</v>
      </c>
      <c r="G17" s="17" t="s">
        <v>42</v>
      </c>
      <c r="H17" s="17"/>
      <c r="I17" s="27"/>
      <c r="J17" s="17"/>
      <c r="K17" s="129"/>
      <c r="L17" s="18"/>
      <c r="M17" s="19"/>
      <c r="N17" s="19"/>
      <c r="O17" s="19"/>
      <c r="P17" s="19"/>
      <c r="Q17" s="18"/>
      <c r="R17" s="19"/>
      <c r="S17" s="19"/>
      <c r="T17" s="19"/>
      <c r="U17" s="19"/>
      <c r="V17" s="19"/>
      <c r="W17" s="18"/>
      <c r="Y17" s="20">
        <f t="shared" si="0"/>
        <v>0</v>
      </c>
      <c r="Z17" s="21">
        <f t="shared" si="1"/>
        <v>0</v>
      </c>
      <c r="AA17" s="21">
        <f t="shared" si="2"/>
        <v>0</v>
      </c>
      <c r="AB17" s="22">
        <f t="shared" si="3"/>
        <v>0</v>
      </c>
      <c r="AC17" s="23">
        <f t="shared" si="4"/>
        <v>0</v>
      </c>
      <c r="AD17" s="21">
        <f t="shared" si="5"/>
        <v>0</v>
      </c>
      <c r="AE17" s="21">
        <f t="shared" si="6"/>
        <v>0</v>
      </c>
      <c r="AF17" s="24">
        <f t="shared" si="7"/>
        <v>0</v>
      </c>
      <c r="AG17" s="20">
        <f t="shared" si="8"/>
        <v>0</v>
      </c>
      <c r="AH17" s="21">
        <f t="shared" si="9"/>
        <v>0</v>
      </c>
      <c r="AI17" s="21">
        <f t="shared" si="10"/>
        <v>0</v>
      </c>
      <c r="AJ17" s="22">
        <f t="shared" si="11"/>
        <v>0</v>
      </c>
      <c r="AK17" s="20">
        <f t="shared" si="12"/>
        <v>0</v>
      </c>
      <c r="AL17" s="21">
        <f t="shared" si="13"/>
        <v>0</v>
      </c>
      <c r="AM17" s="21">
        <f t="shared" si="14"/>
        <v>0</v>
      </c>
      <c r="AN17" s="22">
        <f t="shared" si="15"/>
        <v>0</v>
      </c>
      <c r="AO17" s="23">
        <f t="shared" si="16"/>
        <v>0</v>
      </c>
      <c r="AP17" s="21">
        <f t="shared" si="17"/>
        <v>0</v>
      </c>
      <c r="AQ17" s="21">
        <f t="shared" si="18"/>
        <v>0</v>
      </c>
      <c r="AR17" s="22">
        <f t="shared" si="19"/>
        <v>0</v>
      </c>
    </row>
    <row r="18" spans="1:44" ht="12" customHeight="1">
      <c r="A18" s="25">
        <v>7048</v>
      </c>
      <c r="B18" s="25">
        <v>1006</v>
      </c>
      <c r="C18" s="25" t="s">
        <v>62</v>
      </c>
      <c r="D18" s="26" t="s">
        <v>63</v>
      </c>
      <c r="E18" s="17">
        <v>1989</v>
      </c>
      <c r="F18" s="17">
        <v>1996</v>
      </c>
      <c r="G18" s="17" t="s">
        <v>42</v>
      </c>
      <c r="H18" s="17"/>
      <c r="I18" s="27"/>
      <c r="J18" s="17"/>
      <c r="K18" s="129"/>
      <c r="L18" s="18"/>
      <c r="M18" s="19"/>
      <c r="N18" s="19"/>
      <c r="O18" s="19"/>
      <c r="P18" s="19"/>
      <c r="Q18" s="18"/>
      <c r="R18" s="19"/>
      <c r="S18" s="19"/>
      <c r="T18" s="19"/>
      <c r="U18" s="19"/>
      <c r="V18" s="19"/>
      <c r="W18" s="18"/>
      <c r="Y18" s="20">
        <f t="shared" si="0"/>
        <v>0</v>
      </c>
      <c r="Z18" s="21">
        <f t="shared" si="1"/>
        <v>0</v>
      </c>
      <c r="AA18" s="21">
        <f t="shared" si="2"/>
        <v>0</v>
      </c>
      <c r="AB18" s="22">
        <f t="shared" si="3"/>
        <v>0</v>
      </c>
      <c r="AC18" s="23">
        <f t="shared" si="4"/>
        <v>0</v>
      </c>
      <c r="AD18" s="21">
        <f t="shared" si="5"/>
        <v>0</v>
      </c>
      <c r="AE18" s="21">
        <f t="shared" si="6"/>
        <v>0</v>
      </c>
      <c r="AF18" s="24">
        <f t="shared" si="7"/>
        <v>0</v>
      </c>
      <c r="AG18" s="20">
        <f t="shared" si="8"/>
        <v>0</v>
      </c>
      <c r="AH18" s="21">
        <f t="shared" si="9"/>
        <v>0</v>
      </c>
      <c r="AI18" s="21">
        <f t="shared" si="10"/>
        <v>0</v>
      </c>
      <c r="AJ18" s="22">
        <f t="shared" si="11"/>
        <v>0</v>
      </c>
      <c r="AK18" s="20">
        <f t="shared" si="12"/>
        <v>0</v>
      </c>
      <c r="AL18" s="21">
        <f t="shared" si="13"/>
        <v>0</v>
      </c>
      <c r="AM18" s="21">
        <f t="shared" si="14"/>
        <v>0</v>
      </c>
      <c r="AN18" s="22">
        <f t="shared" si="15"/>
        <v>0</v>
      </c>
      <c r="AO18" s="23">
        <f t="shared" si="16"/>
        <v>0</v>
      </c>
      <c r="AP18" s="21">
        <f t="shared" si="17"/>
        <v>0</v>
      </c>
      <c r="AQ18" s="21">
        <f t="shared" si="18"/>
        <v>0</v>
      </c>
      <c r="AR18" s="22">
        <f t="shared" si="19"/>
        <v>0</v>
      </c>
    </row>
    <row r="19" spans="1:44" ht="12" customHeight="1">
      <c r="A19" s="12">
        <v>7090</v>
      </c>
      <c r="B19" s="12">
        <v>1231</v>
      </c>
      <c r="C19" s="12" t="s">
        <v>46</v>
      </c>
      <c r="D19" s="13" t="s">
        <v>64</v>
      </c>
      <c r="E19" s="14">
        <v>1993</v>
      </c>
      <c r="F19" s="14">
        <v>1996</v>
      </c>
      <c r="G19" s="14" t="s">
        <v>42</v>
      </c>
      <c r="H19" s="15">
        <v>1999</v>
      </c>
      <c r="I19" s="16" t="s">
        <v>1</v>
      </c>
      <c r="J19" s="17"/>
      <c r="K19" s="129"/>
      <c r="L19" s="18"/>
      <c r="M19" s="19"/>
      <c r="N19" s="19"/>
      <c r="O19" s="19"/>
      <c r="P19" s="19"/>
      <c r="Q19" s="18"/>
      <c r="R19" s="19"/>
      <c r="S19" s="19"/>
      <c r="T19" s="19"/>
      <c r="U19" s="19"/>
      <c r="V19" s="19"/>
      <c r="W19" s="18"/>
      <c r="Y19" s="20">
        <f t="shared" si="0"/>
        <v>0</v>
      </c>
      <c r="Z19" s="21">
        <f t="shared" si="1"/>
        <v>0</v>
      </c>
      <c r="AA19" s="21">
        <f t="shared" si="2"/>
        <v>0</v>
      </c>
      <c r="AB19" s="22">
        <f t="shared" si="3"/>
        <v>0</v>
      </c>
      <c r="AC19" s="23">
        <f t="shared" si="4"/>
        <v>0</v>
      </c>
      <c r="AD19" s="21">
        <f t="shared" si="5"/>
        <v>0</v>
      </c>
      <c r="AE19" s="21">
        <f t="shared" si="6"/>
        <v>0</v>
      </c>
      <c r="AF19" s="24">
        <f t="shared" si="7"/>
        <v>0</v>
      </c>
      <c r="AG19" s="20">
        <f t="shared" si="8"/>
        <v>0</v>
      </c>
      <c r="AH19" s="21">
        <f t="shared" si="9"/>
        <v>0</v>
      </c>
      <c r="AI19" s="21">
        <f t="shared" si="10"/>
        <v>0</v>
      </c>
      <c r="AJ19" s="22">
        <f t="shared" si="11"/>
        <v>0</v>
      </c>
      <c r="AK19" s="20">
        <f t="shared" si="12"/>
        <v>0</v>
      </c>
      <c r="AL19" s="21">
        <f t="shared" si="13"/>
        <v>0</v>
      </c>
      <c r="AM19" s="21">
        <f t="shared" si="14"/>
        <v>0</v>
      </c>
      <c r="AN19" s="22">
        <f t="shared" si="15"/>
        <v>0</v>
      </c>
      <c r="AO19" s="23">
        <f t="shared" si="16"/>
        <v>0</v>
      </c>
      <c r="AP19" s="21">
        <f t="shared" si="17"/>
        <v>0</v>
      </c>
      <c r="AQ19" s="21">
        <f t="shared" si="18"/>
        <v>0</v>
      </c>
      <c r="AR19" s="22">
        <f t="shared" si="19"/>
        <v>0</v>
      </c>
    </row>
    <row r="20" spans="1:44" ht="12" customHeight="1">
      <c r="A20" s="12">
        <v>7089</v>
      </c>
      <c r="B20" s="12">
        <v>1230</v>
      </c>
      <c r="C20" s="12" t="s">
        <v>46</v>
      </c>
      <c r="D20" s="13" t="s">
        <v>65</v>
      </c>
      <c r="E20" s="14">
        <v>1993</v>
      </c>
      <c r="F20" s="15">
        <v>1997</v>
      </c>
      <c r="G20" s="15" t="s">
        <v>43</v>
      </c>
      <c r="H20" s="17"/>
      <c r="I20" s="27"/>
      <c r="J20" s="17"/>
      <c r="K20" s="129"/>
      <c r="L20" s="18"/>
      <c r="M20" s="19"/>
      <c r="N20" s="19"/>
      <c r="O20" s="19"/>
      <c r="P20" s="19"/>
      <c r="Q20" s="18"/>
      <c r="R20" s="19"/>
      <c r="S20" s="19"/>
      <c r="T20" s="19"/>
      <c r="U20" s="19"/>
      <c r="V20" s="19"/>
      <c r="W20" s="18"/>
      <c r="Y20" s="20">
        <f t="shared" si="0"/>
        <v>0</v>
      </c>
      <c r="Z20" s="21">
        <f t="shared" si="1"/>
        <v>0</v>
      </c>
      <c r="AA20" s="21">
        <f t="shared" si="2"/>
        <v>0</v>
      </c>
      <c r="AB20" s="22">
        <f t="shared" si="3"/>
        <v>0</v>
      </c>
      <c r="AC20" s="23">
        <f t="shared" si="4"/>
        <v>0</v>
      </c>
      <c r="AD20" s="21">
        <f t="shared" si="5"/>
        <v>0</v>
      </c>
      <c r="AE20" s="21">
        <f t="shared" si="6"/>
        <v>0</v>
      </c>
      <c r="AF20" s="24">
        <f t="shared" si="7"/>
        <v>0</v>
      </c>
      <c r="AG20" s="20">
        <f t="shared" si="8"/>
        <v>0</v>
      </c>
      <c r="AH20" s="21">
        <f t="shared" si="9"/>
        <v>0</v>
      </c>
      <c r="AI20" s="21">
        <f t="shared" si="10"/>
        <v>0</v>
      </c>
      <c r="AJ20" s="22">
        <f t="shared" si="11"/>
        <v>0</v>
      </c>
      <c r="AK20" s="20">
        <f t="shared" si="12"/>
        <v>0</v>
      </c>
      <c r="AL20" s="21">
        <f t="shared" si="13"/>
        <v>0</v>
      </c>
      <c r="AM20" s="21">
        <f t="shared" si="14"/>
        <v>0</v>
      </c>
      <c r="AN20" s="22">
        <f t="shared" si="15"/>
        <v>0</v>
      </c>
      <c r="AO20" s="23">
        <f t="shared" si="16"/>
        <v>0</v>
      </c>
      <c r="AP20" s="21">
        <f t="shared" si="17"/>
        <v>0</v>
      </c>
      <c r="AQ20" s="21">
        <f t="shared" si="18"/>
        <v>0</v>
      </c>
      <c r="AR20" s="22">
        <f t="shared" si="19"/>
        <v>0</v>
      </c>
    </row>
    <row r="21" spans="1:44" ht="12" customHeight="1">
      <c r="A21" s="12">
        <v>7041</v>
      </c>
      <c r="B21" s="12"/>
      <c r="C21" s="12" t="s">
        <v>66</v>
      </c>
      <c r="D21" s="13" t="s">
        <v>67</v>
      </c>
      <c r="E21" s="14">
        <v>1989</v>
      </c>
      <c r="F21" s="15">
        <v>1999</v>
      </c>
      <c r="G21" s="15" t="s">
        <v>43</v>
      </c>
      <c r="H21" s="17"/>
      <c r="I21" s="27"/>
      <c r="J21" s="17"/>
      <c r="K21" s="129"/>
      <c r="L21" s="18"/>
      <c r="M21" s="19"/>
      <c r="N21" s="19"/>
      <c r="O21" s="19"/>
      <c r="P21" s="19"/>
      <c r="Q21" s="18"/>
      <c r="R21" s="19"/>
      <c r="S21" s="19"/>
      <c r="T21" s="19"/>
      <c r="U21" s="19"/>
      <c r="V21" s="19"/>
      <c r="W21" s="18"/>
      <c r="Y21" s="20">
        <f t="shared" si="0"/>
        <v>0</v>
      </c>
      <c r="Z21" s="21">
        <f t="shared" si="1"/>
        <v>0</v>
      </c>
      <c r="AA21" s="21">
        <f t="shared" si="2"/>
        <v>0</v>
      </c>
      <c r="AB21" s="22">
        <f t="shared" si="3"/>
        <v>0</v>
      </c>
      <c r="AC21" s="23">
        <f t="shared" si="4"/>
        <v>0</v>
      </c>
      <c r="AD21" s="21">
        <f t="shared" si="5"/>
        <v>0</v>
      </c>
      <c r="AE21" s="21">
        <f t="shared" si="6"/>
        <v>0</v>
      </c>
      <c r="AF21" s="24">
        <f t="shared" si="7"/>
        <v>0</v>
      </c>
      <c r="AG21" s="20">
        <f t="shared" si="8"/>
        <v>0</v>
      </c>
      <c r="AH21" s="21">
        <f t="shared" si="9"/>
        <v>0</v>
      </c>
      <c r="AI21" s="21">
        <f t="shared" si="10"/>
        <v>0</v>
      </c>
      <c r="AJ21" s="22">
        <f t="shared" si="11"/>
        <v>0</v>
      </c>
      <c r="AK21" s="20">
        <f t="shared" si="12"/>
        <v>0</v>
      </c>
      <c r="AL21" s="21">
        <f t="shared" si="13"/>
        <v>0</v>
      </c>
      <c r="AM21" s="21">
        <f t="shared" si="14"/>
        <v>0</v>
      </c>
      <c r="AN21" s="22">
        <f t="shared" si="15"/>
        <v>0</v>
      </c>
      <c r="AO21" s="23">
        <f t="shared" si="16"/>
        <v>0</v>
      </c>
      <c r="AP21" s="21">
        <f t="shared" si="17"/>
        <v>0</v>
      </c>
      <c r="AQ21" s="21">
        <f t="shared" si="18"/>
        <v>0</v>
      </c>
      <c r="AR21" s="22">
        <f t="shared" si="19"/>
        <v>0</v>
      </c>
    </row>
    <row r="22" spans="1:44" ht="12" customHeight="1">
      <c r="A22" s="25">
        <v>7070</v>
      </c>
      <c r="B22" s="25"/>
      <c r="C22" s="25" t="s">
        <v>60</v>
      </c>
      <c r="D22" s="26" t="s">
        <v>68</v>
      </c>
      <c r="E22" s="17">
        <v>1991</v>
      </c>
      <c r="F22" s="17">
        <v>1999</v>
      </c>
      <c r="G22" s="17" t="s">
        <v>42</v>
      </c>
      <c r="H22" s="17"/>
      <c r="I22" s="27"/>
      <c r="J22" s="17"/>
      <c r="K22" s="129"/>
      <c r="L22" s="18"/>
      <c r="M22" s="19"/>
      <c r="N22" s="19"/>
      <c r="O22" s="19"/>
      <c r="P22" s="19"/>
      <c r="Q22" s="18"/>
      <c r="R22" s="19"/>
      <c r="S22" s="19"/>
      <c r="T22" s="19"/>
      <c r="U22" s="19"/>
      <c r="V22" s="19"/>
      <c r="W22" s="18"/>
      <c r="Y22" s="20">
        <f t="shared" si="0"/>
        <v>0</v>
      </c>
      <c r="Z22" s="21">
        <f t="shared" si="1"/>
        <v>0</v>
      </c>
      <c r="AA22" s="21">
        <f t="shared" si="2"/>
        <v>0</v>
      </c>
      <c r="AB22" s="22">
        <f t="shared" si="3"/>
        <v>0</v>
      </c>
      <c r="AC22" s="23">
        <f t="shared" si="4"/>
        <v>0</v>
      </c>
      <c r="AD22" s="21">
        <f t="shared" si="5"/>
        <v>0</v>
      </c>
      <c r="AE22" s="21">
        <f t="shared" si="6"/>
        <v>0</v>
      </c>
      <c r="AF22" s="24">
        <f t="shared" si="7"/>
        <v>0</v>
      </c>
      <c r="AG22" s="20">
        <f t="shared" si="8"/>
        <v>0</v>
      </c>
      <c r="AH22" s="21">
        <f t="shared" si="9"/>
        <v>0</v>
      </c>
      <c r="AI22" s="21">
        <f t="shared" si="10"/>
        <v>0</v>
      </c>
      <c r="AJ22" s="22">
        <f t="shared" si="11"/>
        <v>0</v>
      </c>
      <c r="AK22" s="20">
        <f t="shared" si="12"/>
        <v>0</v>
      </c>
      <c r="AL22" s="21">
        <f t="shared" si="13"/>
        <v>0</v>
      </c>
      <c r="AM22" s="21">
        <f t="shared" si="14"/>
        <v>0</v>
      </c>
      <c r="AN22" s="22">
        <f t="shared" si="15"/>
        <v>0</v>
      </c>
      <c r="AO22" s="23">
        <f t="shared" si="16"/>
        <v>0</v>
      </c>
      <c r="AP22" s="21">
        <f t="shared" si="17"/>
        <v>0</v>
      </c>
      <c r="AQ22" s="21">
        <f t="shared" si="18"/>
        <v>0</v>
      </c>
      <c r="AR22" s="22">
        <f t="shared" si="19"/>
        <v>0</v>
      </c>
    </row>
    <row r="23" spans="1:44" ht="12" customHeight="1">
      <c r="A23" s="25">
        <v>7013</v>
      </c>
      <c r="B23" s="25"/>
      <c r="C23" s="25" t="s">
        <v>69</v>
      </c>
      <c r="D23" s="26" t="s">
        <v>70</v>
      </c>
      <c r="E23" s="17">
        <v>1987</v>
      </c>
      <c r="F23" s="17">
        <v>1999</v>
      </c>
      <c r="G23" s="17" t="s">
        <v>42</v>
      </c>
      <c r="H23" s="17"/>
      <c r="I23" s="27"/>
      <c r="J23" s="17"/>
      <c r="K23" s="129"/>
      <c r="L23" s="18"/>
      <c r="M23" s="19"/>
      <c r="N23" s="19"/>
      <c r="O23" s="19"/>
      <c r="P23" s="19"/>
      <c r="Q23" s="18"/>
      <c r="R23" s="19"/>
      <c r="S23" s="19"/>
      <c r="T23" s="19"/>
      <c r="U23" s="19"/>
      <c r="V23" s="19"/>
      <c r="W23" s="18"/>
      <c r="Y23" s="20">
        <f t="shared" si="0"/>
        <v>0</v>
      </c>
      <c r="Z23" s="21">
        <f t="shared" si="1"/>
        <v>0</v>
      </c>
      <c r="AA23" s="21">
        <f t="shared" si="2"/>
        <v>0</v>
      </c>
      <c r="AB23" s="22">
        <f t="shared" si="3"/>
        <v>0</v>
      </c>
      <c r="AC23" s="23">
        <f t="shared" si="4"/>
        <v>0</v>
      </c>
      <c r="AD23" s="21">
        <f t="shared" si="5"/>
        <v>0</v>
      </c>
      <c r="AE23" s="21">
        <f t="shared" si="6"/>
        <v>0</v>
      </c>
      <c r="AF23" s="24">
        <f t="shared" si="7"/>
        <v>0</v>
      </c>
      <c r="AG23" s="20">
        <f t="shared" si="8"/>
        <v>0</v>
      </c>
      <c r="AH23" s="21">
        <f t="shared" si="9"/>
        <v>0</v>
      </c>
      <c r="AI23" s="21">
        <f t="shared" si="10"/>
        <v>0</v>
      </c>
      <c r="AJ23" s="22">
        <f t="shared" si="11"/>
        <v>0</v>
      </c>
      <c r="AK23" s="20">
        <f t="shared" si="12"/>
        <v>0</v>
      </c>
      <c r="AL23" s="21">
        <f t="shared" si="13"/>
        <v>0</v>
      </c>
      <c r="AM23" s="21">
        <f t="shared" si="14"/>
        <v>0</v>
      </c>
      <c r="AN23" s="22">
        <f t="shared" si="15"/>
        <v>0</v>
      </c>
      <c r="AO23" s="23">
        <f t="shared" si="16"/>
        <v>0</v>
      </c>
      <c r="AP23" s="21">
        <f t="shared" si="17"/>
        <v>0</v>
      </c>
      <c r="AQ23" s="21">
        <f t="shared" si="18"/>
        <v>0</v>
      </c>
      <c r="AR23" s="22">
        <f t="shared" si="19"/>
        <v>0</v>
      </c>
    </row>
    <row r="24" spans="1:44" ht="12" customHeight="1">
      <c r="A24" s="12">
        <v>7058</v>
      </c>
      <c r="B24" s="12">
        <v>1036</v>
      </c>
      <c r="C24" s="12" t="s">
        <v>71</v>
      </c>
      <c r="D24" s="13" t="s">
        <v>72</v>
      </c>
      <c r="E24" s="14">
        <v>1990</v>
      </c>
      <c r="F24" s="14">
        <v>1999</v>
      </c>
      <c r="G24" s="14" t="s">
        <v>42</v>
      </c>
      <c r="H24" s="15">
        <v>2002</v>
      </c>
      <c r="I24" s="16" t="s">
        <v>37</v>
      </c>
      <c r="J24" s="17"/>
      <c r="K24" s="129"/>
      <c r="L24" s="18"/>
      <c r="M24" s="19"/>
      <c r="N24" s="19"/>
      <c r="O24" s="19"/>
      <c r="P24" s="19"/>
      <c r="Q24" s="18"/>
      <c r="R24" s="19"/>
      <c r="S24" s="19"/>
      <c r="T24" s="19"/>
      <c r="U24" s="19"/>
      <c r="V24" s="19"/>
      <c r="W24" s="18"/>
      <c r="Y24" s="20">
        <f t="shared" si="0"/>
        <v>0</v>
      </c>
      <c r="Z24" s="21">
        <f t="shared" si="1"/>
        <v>0</v>
      </c>
      <c r="AA24" s="21">
        <f t="shared" si="2"/>
        <v>0</v>
      </c>
      <c r="AB24" s="22">
        <f t="shared" si="3"/>
        <v>0</v>
      </c>
      <c r="AC24" s="23">
        <f t="shared" si="4"/>
        <v>0</v>
      </c>
      <c r="AD24" s="21">
        <f t="shared" si="5"/>
        <v>0</v>
      </c>
      <c r="AE24" s="21">
        <f t="shared" si="6"/>
        <v>0</v>
      </c>
      <c r="AF24" s="24">
        <f t="shared" si="7"/>
        <v>0</v>
      </c>
      <c r="AG24" s="20">
        <f t="shared" si="8"/>
        <v>0</v>
      </c>
      <c r="AH24" s="21">
        <f t="shared" si="9"/>
        <v>0</v>
      </c>
      <c r="AI24" s="21">
        <f t="shared" si="10"/>
        <v>0</v>
      </c>
      <c r="AJ24" s="22">
        <f t="shared" si="11"/>
        <v>0</v>
      </c>
      <c r="AK24" s="20">
        <f t="shared" si="12"/>
        <v>0</v>
      </c>
      <c r="AL24" s="21">
        <f t="shared" si="13"/>
        <v>0</v>
      </c>
      <c r="AM24" s="21">
        <f t="shared" si="14"/>
        <v>0</v>
      </c>
      <c r="AN24" s="22">
        <f t="shared" si="15"/>
        <v>0</v>
      </c>
      <c r="AO24" s="23">
        <f t="shared" si="16"/>
        <v>0</v>
      </c>
      <c r="AP24" s="21">
        <f t="shared" si="17"/>
        <v>0</v>
      </c>
      <c r="AQ24" s="21">
        <f t="shared" si="18"/>
        <v>0</v>
      </c>
      <c r="AR24" s="22">
        <f t="shared" si="19"/>
        <v>0</v>
      </c>
    </row>
    <row r="25" spans="1:44" ht="12" customHeight="1">
      <c r="A25" s="25">
        <v>7098</v>
      </c>
      <c r="B25" s="25">
        <v>1282</v>
      </c>
      <c r="C25" s="25" t="s">
        <v>71</v>
      </c>
      <c r="D25" s="26" t="s">
        <v>73</v>
      </c>
      <c r="E25" s="17">
        <v>1993</v>
      </c>
      <c r="F25" s="17">
        <v>1999</v>
      </c>
      <c r="G25" s="17" t="s">
        <v>42</v>
      </c>
      <c r="H25" s="17"/>
      <c r="I25" s="27"/>
      <c r="J25" s="17"/>
      <c r="K25" s="129"/>
      <c r="L25" s="18"/>
      <c r="M25" s="19"/>
      <c r="N25" s="19"/>
      <c r="O25" s="19"/>
      <c r="P25" s="19"/>
      <c r="Q25" s="18"/>
      <c r="R25" s="19"/>
      <c r="S25" s="19"/>
      <c r="T25" s="19"/>
      <c r="U25" s="19"/>
      <c r="V25" s="19"/>
      <c r="W25" s="18"/>
      <c r="Y25" s="20">
        <f t="shared" si="0"/>
        <v>0</v>
      </c>
      <c r="Z25" s="21">
        <f t="shared" si="1"/>
        <v>0</v>
      </c>
      <c r="AA25" s="21">
        <f t="shared" si="2"/>
        <v>0</v>
      </c>
      <c r="AB25" s="22">
        <f t="shared" si="3"/>
        <v>0</v>
      </c>
      <c r="AC25" s="23">
        <f t="shared" si="4"/>
        <v>0</v>
      </c>
      <c r="AD25" s="21">
        <f t="shared" si="5"/>
        <v>0</v>
      </c>
      <c r="AE25" s="21">
        <f t="shared" si="6"/>
        <v>0</v>
      </c>
      <c r="AF25" s="24">
        <f t="shared" si="7"/>
        <v>0</v>
      </c>
      <c r="AG25" s="20">
        <f t="shared" si="8"/>
        <v>0</v>
      </c>
      <c r="AH25" s="21">
        <f t="shared" si="9"/>
        <v>0</v>
      </c>
      <c r="AI25" s="21">
        <f t="shared" si="10"/>
        <v>0</v>
      </c>
      <c r="AJ25" s="22">
        <f t="shared" si="11"/>
        <v>0</v>
      </c>
      <c r="AK25" s="20">
        <f t="shared" si="12"/>
        <v>0</v>
      </c>
      <c r="AL25" s="21">
        <f t="shared" si="13"/>
        <v>0</v>
      </c>
      <c r="AM25" s="21">
        <f t="shared" si="14"/>
        <v>0</v>
      </c>
      <c r="AN25" s="22">
        <f t="shared" si="15"/>
        <v>0</v>
      </c>
      <c r="AO25" s="23">
        <f t="shared" si="16"/>
        <v>0</v>
      </c>
      <c r="AP25" s="21">
        <f t="shared" si="17"/>
        <v>0</v>
      </c>
      <c r="AQ25" s="21">
        <f t="shared" si="18"/>
        <v>0</v>
      </c>
      <c r="AR25" s="22">
        <f t="shared" si="19"/>
        <v>0</v>
      </c>
    </row>
    <row r="26" spans="1:44" ht="12" customHeight="1">
      <c r="A26" s="25">
        <v>7099</v>
      </c>
      <c r="B26" s="25">
        <v>1283</v>
      </c>
      <c r="C26" s="25" t="s">
        <v>71</v>
      </c>
      <c r="D26" s="26" t="s">
        <v>74</v>
      </c>
      <c r="E26" s="17">
        <v>1993</v>
      </c>
      <c r="F26" s="17">
        <v>1999</v>
      </c>
      <c r="G26" s="17" t="s">
        <v>42</v>
      </c>
      <c r="H26" s="17"/>
      <c r="I26" s="27"/>
      <c r="J26" s="17"/>
      <c r="K26" s="129"/>
      <c r="L26" s="18"/>
      <c r="M26" s="19"/>
      <c r="N26" s="19"/>
      <c r="O26" s="19"/>
      <c r="P26" s="19"/>
      <c r="Q26" s="18"/>
      <c r="R26" s="19"/>
      <c r="S26" s="19"/>
      <c r="T26" s="19"/>
      <c r="U26" s="19"/>
      <c r="V26" s="19"/>
      <c r="W26" s="18"/>
      <c r="Y26" s="20">
        <f t="shared" si="0"/>
        <v>0</v>
      </c>
      <c r="Z26" s="21">
        <f t="shared" si="1"/>
        <v>0</v>
      </c>
      <c r="AA26" s="21">
        <f t="shared" si="2"/>
        <v>0</v>
      </c>
      <c r="AB26" s="22">
        <f t="shared" si="3"/>
        <v>0</v>
      </c>
      <c r="AC26" s="23">
        <f t="shared" si="4"/>
        <v>0</v>
      </c>
      <c r="AD26" s="21">
        <f t="shared" si="5"/>
        <v>0</v>
      </c>
      <c r="AE26" s="21">
        <f t="shared" si="6"/>
        <v>0</v>
      </c>
      <c r="AF26" s="24">
        <f t="shared" si="7"/>
        <v>0</v>
      </c>
      <c r="AG26" s="20">
        <f t="shared" si="8"/>
        <v>0</v>
      </c>
      <c r="AH26" s="21">
        <f t="shared" si="9"/>
        <v>0</v>
      </c>
      <c r="AI26" s="21">
        <f t="shared" si="10"/>
        <v>0</v>
      </c>
      <c r="AJ26" s="22">
        <f t="shared" si="11"/>
        <v>0</v>
      </c>
      <c r="AK26" s="20">
        <f t="shared" si="12"/>
        <v>0</v>
      </c>
      <c r="AL26" s="21">
        <f t="shared" si="13"/>
        <v>0</v>
      </c>
      <c r="AM26" s="21">
        <f t="shared" si="14"/>
        <v>0</v>
      </c>
      <c r="AN26" s="22">
        <f t="shared" si="15"/>
        <v>0</v>
      </c>
      <c r="AO26" s="23">
        <f t="shared" si="16"/>
        <v>0</v>
      </c>
      <c r="AP26" s="21">
        <f t="shared" si="17"/>
        <v>0</v>
      </c>
      <c r="AQ26" s="21">
        <f t="shared" si="18"/>
        <v>0</v>
      </c>
      <c r="AR26" s="22">
        <f t="shared" si="19"/>
        <v>0</v>
      </c>
    </row>
    <row r="27" spans="1:44" ht="12" customHeight="1">
      <c r="A27" s="25">
        <v>7023</v>
      </c>
      <c r="B27" s="25"/>
      <c r="C27" s="25" t="s">
        <v>75</v>
      </c>
      <c r="D27" s="26" t="s">
        <v>76</v>
      </c>
      <c r="E27" s="17">
        <v>1988</v>
      </c>
      <c r="F27" s="17">
        <v>2000</v>
      </c>
      <c r="G27" s="17" t="s">
        <v>42</v>
      </c>
      <c r="H27" s="17"/>
      <c r="I27" s="27"/>
      <c r="J27" s="17"/>
      <c r="K27" s="129"/>
      <c r="L27" s="18"/>
      <c r="M27" s="19"/>
      <c r="N27" s="19"/>
      <c r="O27" s="19"/>
      <c r="P27" s="19"/>
      <c r="Q27" s="18"/>
      <c r="R27" s="19"/>
      <c r="S27" s="19"/>
      <c r="T27" s="19"/>
      <c r="U27" s="19"/>
      <c r="V27" s="19"/>
      <c r="W27" s="18"/>
      <c r="Y27" s="20">
        <f t="shared" si="0"/>
        <v>0</v>
      </c>
      <c r="Z27" s="21">
        <f t="shared" si="1"/>
        <v>0</v>
      </c>
      <c r="AA27" s="21">
        <f t="shared" si="2"/>
        <v>0</v>
      </c>
      <c r="AB27" s="22">
        <f t="shared" si="3"/>
        <v>0</v>
      </c>
      <c r="AC27" s="23">
        <f t="shared" si="4"/>
        <v>0</v>
      </c>
      <c r="AD27" s="21">
        <f t="shared" si="5"/>
        <v>0</v>
      </c>
      <c r="AE27" s="21">
        <f t="shared" si="6"/>
        <v>0</v>
      </c>
      <c r="AF27" s="24">
        <f t="shared" si="7"/>
        <v>0</v>
      </c>
      <c r="AG27" s="20">
        <f t="shared" si="8"/>
        <v>0</v>
      </c>
      <c r="AH27" s="21">
        <f t="shared" si="9"/>
        <v>0</v>
      </c>
      <c r="AI27" s="21">
        <f t="shared" si="10"/>
        <v>0</v>
      </c>
      <c r="AJ27" s="22">
        <f t="shared" si="11"/>
        <v>0</v>
      </c>
      <c r="AK27" s="20">
        <f t="shared" si="12"/>
        <v>0</v>
      </c>
      <c r="AL27" s="21">
        <f t="shared" si="13"/>
        <v>0</v>
      </c>
      <c r="AM27" s="21">
        <f t="shared" si="14"/>
        <v>0</v>
      </c>
      <c r="AN27" s="22">
        <f t="shared" si="15"/>
        <v>0</v>
      </c>
      <c r="AO27" s="23">
        <f t="shared" si="16"/>
        <v>0</v>
      </c>
      <c r="AP27" s="21">
        <f t="shared" si="17"/>
        <v>0</v>
      </c>
      <c r="AQ27" s="21">
        <f t="shared" si="18"/>
        <v>0</v>
      </c>
      <c r="AR27" s="22">
        <f t="shared" si="19"/>
        <v>0</v>
      </c>
    </row>
    <row r="28" spans="1:44" ht="12" customHeight="1">
      <c r="A28" s="25">
        <v>7025</v>
      </c>
      <c r="B28" s="25"/>
      <c r="C28" s="25" t="s">
        <v>46</v>
      </c>
      <c r="D28" s="26" t="s">
        <v>77</v>
      </c>
      <c r="E28" s="17">
        <v>1988</v>
      </c>
      <c r="F28" s="17">
        <v>2000</v>
      </c>
      <c r="G28" s="17" t="s">
        <v>42</v>
      </c>
      <c r="H28" s="17"/>
      <c r="I28" s="27"/>
      <c r="J28" s="17"/>
      <c r="K28" s="129"/>
      <c r="L28" s="18"/>
      <c r="M28" s="19"/>
      <c r="N28" s="19"/>
      <c r="O28" s="19"/>
      <c r="P28" s="19"/>
      <c r="Q28" s="18"/>
      <c r="R28" s="19"/>
      <c r="S28" s="19"/>
      <c r="T28" s="19"/>
      <c r="U28" s="19"/>
      <c r="V28" s="19"/>
      <c r="W28" s="18"/>
      <c r="Y28" s="20">
        <f t="shared" si="0"/>
        <v>0</v>
      </c>
      <c r="Z28" s="21">
        <f t="shared" si="1"/>
        <v>0</v>
      </c>
      <c r="AA28" s="21">
        <f t="shared" si="2"/>
        <v>0</v>
      </c>
      <c r="AB28" s="22">
        <f t="shared" si="3"/>
        <v>0</v>
      </c>
      <c r="AC28" s="23">
        <f t="shared" si="4"/>
        <v>0</v>
      </c>
      <c r="AD28" s="21">
        <f t="shared" si="5"/>
        <v>0</v>
      </c>
      <c r="AE28" s="21">
        <f t="shared" si="6"/>
        <v>0</v>
      </c>
      <c r="AF28" s="24">
        <f t="shared" si="7"/>
        <v>0</v>
      </c>
      <c r="AG28" s="20">
        <f t="shared" si="8"/>
        <v>0</v>
      </c>
      <c r="AH28" s="21">
        <f t="shared" si="9"/>
        <v>0</v>
      </c>
      <c r="AI28" s="21">
        <f t="shared" si="10"/>
        <v>0</v>
      </c>
      <c r="AJ28" s="22">
        <f t="shared" si="11"/>
        <v>0</v>
      </c>
      <c r="AK28" s="20">
        <f t="shared" si="12"/>
        <v>0</v>
      </c>
      <c r="AL28" s="21">
        <f t="shared" si="13"/>
        <v>0</v>
      </c>
      <c r="AM28" s="21">
        <f t="shared" si="14"/>
        <v>0</v>
      </c>
      <c r="AN28" s="22">
        <f t="shared" si="15"/>
        <v>0</v>
      </c>
      <c r="AO28" s="23">
        <f t="shared" si="16"/>
        <v>0</v>
      </c>
      <c r="AP28" s="21">
        <f t="shared" si="17"/>
        <v>0</v>
      </c>
      <c r="AQ28" s="21">
        <f t="shared" si="18"/>
        <v>0</v>
      </c>
      <c r="AR28" s="22">
        <f t="shared" si="19"/>
        <v>0</v>
      </c>
    </row>
    <row r="29" spans="1:44" ht="12" customHeight="1">
      <c r="A29" s="25">
        <v>7046</v>
      </c>
      <c r="B29" s="25"/>
      <c r="C29" s="25" t="s">
        <v>66</v>
      </c>
      <c r="D29" s="26" t="s">
        <v>78</v>
      </c>
      <c r="E29" s="17">
        <v>1989</v>
      </c>
      <c r="F29" s="17">
        <v>2000</v>
      </c>
      <c r="G29" s="17" t="s">
        <v>42</v>
      </c>
      <c r="H29" s="17"/>
      <c r="I29" s="27"/>
      <c r="J29" s="17"/>
      <c r="K29" s="129"/>
      <c r="L29" s="18"/>
      <c r="M29" s="19"/>
      <c r="N29" s="19"/>
      <c r="O29" s="19"/>
      <c r="P29" s="19"/>
      <c r="Q29" s="18"/>
      <c r="R29" s="19"/>
      <c r="S29" s="19"/>
      <c r="T29" s="19"/>
      <c r="U29" s="19"/>
      <c r="V29" s="19"/>
      <c r="W29" s="18"/>
      <c r="Y29" s="20">
        <f t="shared" si="0"/>
        <v>0</v>
      </c>
      <c r="Z29" s="21">
        <f t="shared" si="1"/>
        <v>0</v>
      </c>
      <c r="AA29" s="21">
        <f t="shared" si="2"/>
        <v>0</v>
      </c>
      <c r="AB29" s="22">
        <f t="shared" si="3"/>
        <v>0</v>
      </c>
      <c r="AC29" s="23">
        <f t="shared" si="4"/>
        <v>0</v>
      </c>
      <c r="AD29" s="21">
        <f t="shared" si="5"/>
        <v>0</v>
      </c>
      <c r="AE29" s="21">
        <f t="shared" si="6"/>
        <v>0</v>
      </c>
      <c r="AF29" s="24">
        <f t="shared" si="7"/>
        <v>0</v>
      </c>
      <c r="AG29" s="20">
        <f t="shared" si="8"/>
        <v>0</v>
      </c>
      <c r="AH29" s="21">
        <f t="shared" si="9"/>
        <v>0</v>
      </c>
      <c r="AI29" s="21">
        <f t="shared" si="10"/>
        <v>0</v>
      </c>
      <c r="AJ29" s="22">
        <f t="shared" si="11"/>
        <v>0</v>
      </c>
      <c r="AK29" s="20">
        <f t="shared" si="12"/>
        <v>0</v>
      </c>
      <c r="AL29" s="21">
        <f t="shared" si="13"/>
        <v>0</v>
      </c>
      <c r="AM29" s="21">
        <f t="shared" si="14"/>
        <v>0</v>
      </c>
      <c r="AN29" s="22">
        <f t="shared" si="15"/>
        <v>0</v>
      </c>
      <c r="AO29" s="23">
        <f t="shared" si="16"/>
        <v>0</v>
      </c>
      <c r="AP29" s="21">
        <f t="shared" si="17"/>
        <v>0</v>
      </c>
      <c r="AQ29" s="21">
        <f t="shared" si="18"/>
        <v>0</v>
      </c>
      <c r="AR29" s="22">
        <f t="shared" si="19"/>
        <v>0</v>
      </c>
    </row>
    <row r="30" spans="1:44" ht="12" customHeight="1">
      <c r="A30" s="25">
        <v>7055</v>
      </c>
      <c r="B30" s="25">
        <v>1028</v>
      </c>
      <c r="C30" s="25" t="s">
        <v>75</v>
      </c>
      <c r="D30" s="26" t="s">
        <v>79</v>
      </c>
      <c r="E30" s="17">
        <v>1990</v>
      </c>
      <c r="F30" s="17">
        <v>2000</v>
      </c>
      <c r="G30" s="17" t="s">
        <v>42</v>
      </c>
      <c r="H30" s="17"/>
      <c r="I30" s="27"/>
      <c r="J30" s="17"/>
      <c r="K30" s="129"/>
      <c r="L30" s="18"/>
      <c r="M30" s="19"/>
      <c r="N30" s="19"/>
      <c r="O30" s="19"/>
      <c r="P30" s="19"/>
      <c r="Q30" s="18"/>
      <c r="R30" s="19"/>
      <c r="S30" s="19"/>
      <c r="T30" s="19"/>
      <c r="U30" s="19"/>
      <c r="V30" s="19"/>
      <c r="W30" s="18"/>
      <c r="Y30" s="20">
        <f t="shared" si="0"/>
        <v>0</v>
      </c>
      <c r="Z30" s="21">
        <f t="shared" si="1"/>
        <v>0</v>
      </c>
      <c r="AA30" s="21">
        <f t="shared" si="2"/>
        <v>0</v>
      </c>
      <c r="AB30" s="22">
        <f t="shared" si="3"/>
        <v>0</v>
      </c>
      <c r="AC30" s="23">
        <f t="shared" si="4"/>
        <v>0</v>
      </c>
      <c r="AD30" s="21">
        <f t="shared" si="5"/>
        <v>0</v>
      </c>
      <c r="AE30" s="21">
        <f t="shared" si="6"/>
        <v>0</v>
      </c>
      <c r="AF30" s="24">
        <f t="shared" si="7"/>
        <v>0</v>
      </c>
      <c r="AG30" s="20">
        <f t="shared" si="8"/>
        <v>0</v>
      </c>
      <c r="AH30" s="21">
        <f t="shared" si="9"/>
        <v>0</v>
      </c>
      <c r="AI30" s="21">
        <f t="shared" si="10"/>
        <v>0</v>
      </c>
      <c r="AJ30" s="22">
        <f t="shared" si="11"/>
        <v>0</v>
      </c>
      <c r="AK30" s="20">
        <f t="shared" si="12"/>
        <v>0</v>
      </c>
      <c r="AL30" s="21">
        <f t="shared" si="13"/>
        <v>0</v>
      </c>
      <c r="AM30" s="21">
        <f t="shared" si="14"/>
        <v>0</v>
      </c>
      <c r="AN30" s="22">
        <f t="shared" si="15"/>
        <v>0</v>
      </c>
      <c r="AO30" s="23">
        <f t="shared" si="16"/>
        <v>0</v>
      </c>
      <c r="AP30" s="21">
        <f t="shared" si="17"/>
        <v>0</v>
      </c>
      <c r="AQ30" s="21">
        <f t="shared" si="18"/>
        <v>0</v>
      </c>
      <c r="AR30" s="22">
        <f t="shared" si="19"/>
        <v>0</v>
      </c>
    </row>
    <row r="31" spans="1:44" ht="12" customHeight="1">
      <c r="A31" s="25">
        <v>7040</v>
      </c>
      <c r="B31" s="25"/>
      <c r="C31" s="25" t="s">
        <v>71</v>
      </c>
      <c r="D31" s="26" t="s">
        <v>80</v>
      </c>
      <c r="E31" s="17">
        <v>1989</v>
      </c>
      <c r="F31" s="17">
        <v>2001</v>
      </c>
      <c r="G31" s="17" t="s">
        <v>42</v>
      </c>
      <c r="H31" s="17"/>
      <c r="I31" s="27"/>
      <c r="J31" s="17"/>
      <c r="K31" s="129"/>
      <c r="L31" s="18"/>
      <c r="M31" s="19"/>
      <c r="N31" s="19"/>
      <c r="O31" s="19"/>
      <c r="P31" s="19"/>
      <c r="Q31" s="18"/>
      <c r="R31" s="19"/>
      <c r="S31" s="19"/>
      <c r="T31" s="19"/>
      <c r="U31" s="19"/>
      <c r="V31" s="19"/>
      <c r="W31" s="18"/>
      <c r="Y31" s="20">
        <f t="shared" si="0"/>
        <v>0</v>
      </c>
      <c r="Z31" s="21">
        <f t="shared" si="1"/>
        <v>0</v>
      </c>
      <c r="AA31" s="21">
        <f t="shared" si="2"/>
        <v>0</v>
      </c>
      <c r="AB31" s="22">
        <f t="shared" si="3"/>
        <v>0</v>
      </c>
      <c r="AC31" s="23">
        <f t="shared" si="4"/>
        <v>0</v>
      </c>
      <c r="AD31" s="21">
        <f t="shared" si="5"/>
        <v>0</v>
      </c>
      <c r="AE31" s="21">
        <f t="shared" si="6"/>
        <v>0</v>
      </c>
      <c r="AF31" s="24">
        <f t="shared" si="7"/>
        <v>0</v>
      </c>
      <c r="AG31" s="20">
        <f t="shared" si="8"/>
        <v>0</v>
      </c>
      <c r="AH31" s="21">
        <f t="shared" si="9"/>
        <v>0</v>
      </c>
      <c r="AI31" s="21">
        <f t="shared" si="10"/>
        <v>0</v>
      </c>
      <c r="AJ31" s="22">
        <f t="shared" si="11"/>
        <v>0</v>
      </c>
      <c r="AK31" s="20">
        <f t="shared" si="12"/>
        <v>0</v>
      </c>
      <c r="AL31" s="21">
        <f t="shared" si="13"/>
        <v>0</v>
      </c>
      <c r="AM31" s="21">
        <f t="shared" si="14"/>
        <v>0</v>
      </c>
      <c r="AN31" s="22">
        <f t="shared" si="15"/>
        <v>0</v>
      </c>
      <c r="AO31" s="23">
        <f t="shared" si="16"/>
        <v>0</v>
      </c>
      <c r="AP31" s="21">
        <f t="shared" si="17"/>
        <v>0</v>
      </c>
      <c r="AQ31" s="21">
        <f t="shared" si="18"/>
        <v>0</v>
      </c>
      <c r="AR31" s="22">
        <f t="shared" si="19"/>
        <v>0</v>
      </c>
    </row>
    <row r="32" spans="1:44" ht="12" customHeight="1">
      <c r="A32" s="25">
        <v>7072</v>
      </c>
      <c r="B32" s="25"/>
      <c r="C32" s="25" t="s">
        <v>60</v>
      </c>
      <c r="D32" s="26" t="s">
        <v>81</v>
      </c>
      <c r="E32" s="17">
        <v>1991</v>
      </c>
      <c r="F32" s="17">
        <v>2001</v>
      </c>
      <c r="G32" s="17" t="s">
        <v>42</v>
      </c>
      <c r="H32" s="17"/>
      <c r="I32" s="27"/>
      <c r="J32" s="17"/>
      <c r="K32" s="129"/>
      <c r="L32" s="18"/>
      <c r="M32" s="19"/>
      <c r="N32" s="19"/>
      <c r="O32" s="19"/>
      <c r="P32" s="19"/>
      <c r="Q32" s="18"/>
      <c r="R32" s="19"/>
      <c r="S32" s="19"/>
      <c r="T32" s="19"/>
      <c r="U32" s="19"/>
      <c r="V32" s="19"/>
      <c r="W32" s="18"/>
      <c r="Y32" s="20">
        <f t="shared" si="0"/>
        <v>0</v>
      </c>
      <c r="Z32" s="21">
        <f t="shared" si="1"/>
        <v>0</v>
      </c>
      <c r="AA32" s="21">
        <f t="shared" si="2"/>
        <v>0</v>
      </c>
      <c r="AB32" s="22">
        <f t="shared" si="3"/>
        <v>0</v>
      </c>
      <c r="AC32" s="23">
        <f t="shared" si="4"/>
        <v>0</v>
      </c>
      <c r="AD32" s="21">
        <f t="shared" si="5"/>
        <v>0</v>
      </c>
      <c r="AE32" s="21">
        <f t="shared" si="6"/>
        <v>0</v>
      </c>
      <c r="AF32" s="24">
        <f t="shared" si="7"/>
        <v>0</v>
      </c>
      <c r="AG32" s="20">
        <f t="shared" si="8"/>
        <v>0</v>
      </c>
      <c r="AH32" s="21">
        <f t="shared" si="9"/>
        <v>0</v>
      </c>
      <c r="AI32" s="21">
        <f t="shared" si="10"/>
        <v>0</v>
      </c>
      <c r="AJ32" s="22">
        <f t="shared" si="11"/>
        <v>0</v>
      </c>
      <c r="AK32" s="20">
        <f t="shared" si="12"/>
        <v>0</v>
      </c>
      <c r="AL32" s="21">
        <f t="shared" si="13"/>
        <v>0</v>
      </c>
      <c r="AM32" s="21">
        <f t="shared" si="14"/>
        <v>0</v>
      </c>
      <c r="AN32" s="22">
        <f t="shared" si="15"/>
        <v>0</v>
      </c>
      <c r="AO32" s="23">
        <f t="shared" si="16"/>
        <v>0</v>
      </c>
      <c r="AP32" s="21">
        <f t="shared" si="17"/>
        <v>0</v>
      </c>
      <c r="AQ32" s="21">
        <f t="shared" si="18"/>
        <v>0</v>
      </c>
      <c r="AR32" s="22">
        <f t="shared" si="19"/>
        <v>0</v>
      </c>
    </row>
    <row r="33" spans="1:44" ht="12" customHeight="1">
      <c r="A33" s="25">
        <v>7103</v>
      </c>
      <c r="B33" s="25"/>
      <c r="C33" s="25" t="s">
        <v>71</v>
      </c>
      <c r="D33" s="26" t="s">
        <v>82</v>
      </c>
      <c r="E33" s="17">
        <v>1994</v>
      </c>
      <c r="F33" s="17">
        <v>2001</v>
      </c>
      <c r="G33" s="17" t="s">
        <v>42</v>
      </c>
      <c r="H33" s="17"/>
      <c r="I33" s="27"/>
      <c r="J33" s="17"/>
      <c r="K33" s="129"/>
      <c r="L33" s="18"/>
      <c r="M33" s="19"/>
      <c r="N33" s="19"/>
      <c r="O33" s="19"/>
      <c r="P33" s="19"/>
      <c r="Q33" s="18"/>
      <c r="R33" s="19"/>
      <c r="S33" s="19"/>
      <c r="T33" s="19"/>
      <c r="U33" s="19"/>
      <c r="V33" s="19"/>
      <c r="W33" s="18"/>
      <c r="Y33" s="20">
        <f t="shared" si="0"/>
        <v>0</v>
      </c>
      <c r="Z33" s="21">
        <f t="shared" si="1"/>
        <v>0</v>
      </c>
      <c r="AA33" s="21">
        <f t="shared" si="2"/>
        <v>0</v>
      </c>
      <c r="AB33" s="22">
        <f t="shared" si="3"/>
        <v>0</v>
      </c>
      <c r="AC33" s="23">
        <f t="shared" si="4"/>
        <v>0</v>
      </c>
      <c r="AD33" s="21">
        <f t="shared" si="5"/>
        <v>0</v>
      </c>
      <c r="AE33" s="21">
        <f t="shared" si="6"/>
        <v>0</v>
      </c>
      <c r="AF33" s="24">
        <f t="shared" si="7"/>
        <v>0</v>
      </c>
      <c r="AG33" s="20">
        <f t="shared" si="8"/>
        <v>0</v>
      </c>
      <c r="AH33" s="21">
        <f t="shared" si="9"/>
        <v>0</v>
      </c>
      <c r="AI33" s="21">
        <f t="shared" si="10"/>
        <v>0</v>
      </c>
      <c r="AJ33" s="22">
        <f t="shared" si="11"/>
        <v>0</v>
      </c>
      <c r="AK33" s="20">
        <f t="shared" si="12"/>
        <v>0</v>
      </c>
      <c r="AL33" s="21">
        <f t="shared" si="13"/>
        <v>0</v>
      </c>
      <c r="AM33" s="21">
        <f t="shared" si="14"/>
        <v>0</v>
      </c>
      <c r="AN33" s="22">
        <f t="shared" si="15"/>
        <v>0</v>
      </c>
      <c r="AO33" s="23">
        <f t="shared" si="16"/>
        <v>0</v>
      </c>
      <c r="AP33" s="21">
        <f t="shared" si="17"/>
        <v>0</v>
      </c>
      <c r="AQ33" s="21">
        <f t="shared" si="18"/>
        <v>0</v>
      </c>
      <c r="AR33" s="22">
        <f t="shared" si="19"/>
        <v>0</v>
      </c>
    </row>
    <row r="34" spans="1:44" ht="12" customHeight="1">
      <c r="A34" s="25">
        <v>7104</v>
      </c>
      <c r="B34" s="25"/>
      <c r="C34" s="25" t="s">
        <v>71</v>
      </c>
      <c r="D34" s="26" t="s">
        <v>83</v>
      </c>
      <c r="E34" s="17">
        <v>1994</v>
      </c>
      <c r="F34" s="17">
        <v>2001</v>
      </c>
      <c r="G34" s="17" t="s">
        <v>42</v>
      </c>
      <c r="H34" s="17"/>
      <c r="I34" s="27"/>
      <c r="J34" s="17"/>
      <c r="K34" s="129"/>
      <c r="L34" s="18"/>
      <c r="M34" s="19"/>
      <c r="N34" s="19"/>
      <c r="O34" s="19"/>
      <c r="P34" s="19"/>
      <c r="Q34" s="18"/>
      <c r="R34" s="19"/>
      <c r="S34" s="19"/>
      <c r="T34" s="19"/>
      <c r="U34" s="19"/>
      <c r="V34" s="19"/>
      <c r="W34" s="18"/>
      <c r="Y34" s="20">
        <f t="shared" si="0"/>
        <v>0</v>
      </c>
      <c r="Z34" s="21">
        <f t="shared" si="1"/>
        <v>0</v>
      </c>
      <c r="AA34" s="21">
        <f t="shared" si="2"/>
        <v>0</v>
      </c>
      <c r="AB34" s="22">
        <f t="shared" si="3"/>
        <v>0</v>
      </c>
      <c r="AC34" s="23">
        <f t="shared" si="4"/>
        <v>0</v>
      </c>
      <c r="AD34" s="21">
        <f t="shared" si="5"/>
        <v>0</v>
      </c>
      <c r="AE34" s="21">
        <f t="shared" si="6"/>
        <v>0</v>
      </c>
      <c r="AF34" s="24">
        <f t="shared" si="7"/>
        <v>0</v>
      </c>
      <c r="AG34" s="20">
        <f t="shared" si="8"/>
        <v>0</v>
      </c>
      <c r="AH34" s="21">
        <f t="shared" si="9"/>
        <v>0</v>
      </c>
      <c r="AI34" s="21">
        <f t="shared" si="10"/>
        <v>0</v>
      </c>
      <c r="AJ34" s="22">
        <f t="shared" si="11"/>
        <v>0</v>
      </c>
      <c r="AK34" s="20">
        <f t="shared" si="12"/>
        <v>0</v>
      </c>
      <c r="AL34" s="21">
        <f t="shared" si="13"/>
        <v>0</v>
      </c>
      <c r="AM34" s="21">
        <f t="shared" si="14"/>
        <v>0</v>
      </c>
      <c r="AN34" s="22">
        <f t="shared" si="15"/>
        <v>0</v>
      </c>
      <c r="AO34" s="23">
        <f t="shared" si="16"/>
        <v>0</v>
      </c>
      <c r="AP34" s="21">
        <f t="shared" si="17"/>
        <v>0</v>
      </c>
      <c r="AQ34" s="21">
        <f t="shared" si="18"/>
        <v>0</v>
      </c>
      <c r="AR34" s="22">
        <f t="shared" si="19"/>
        <v>0</v>
      </c>
    </row>
    <row r="35" spans="1:44" ht="12" customHeight="1">
      <c r="A35" s="12">
        <v>7122</v>
      </c>
      <c r="B35" s="12"/>
      <c r="C35" s="12" t="s">
        <v>71</v>
      </c>
      <c r="D35" s="13" t="s">
        <v>84</v>
      </c>
      <c r="E35" s="14">
        <v>1995</v>
      </c>
      <c r="F35" s="14">
        <v>2001</v>
      </c>
      <c r="G35" s="14" t="s">
        <v>42</v>
      </c>
      <c r="H35" s="15">
        <v>2005</v>
      </c>
      <c r="I35" s="16" t="s">
        <v>37</v>
      </c>
      <c r="J35" s="17"/>
      <c r="K35" s="129"/>
      <c r="L35" s="18"/>
      <c r="M35" s="19"/>
      <c r="N35" s="19"/>
      <c r="O35" s="19"/>
      <c r="P35" s="19"/>
      <c r="Q35" s="18"/>
      <c r="R35" s="19"/>
      <c r="S35" s="19"/>
      <c r="T35" s="19"/>
      <c r="U35" s="19"/>
      <c r="V35" s="19"/>
      <c r="W35" s="18"/>
      <c r="Y35" s="20">
        <f t="shared" si="0"/>
        <v>0</v>
      </c>
      <c r="Z35" s="21">
        <f t="shared" si="1"/>
        <v>0</v>
      </c>
      <c r="AA35" s="21">
        <f t="shared" si="2"/>
        <v>0</v>
      </c>
      <c r="AB35" s="22">
        <f t="shared" si="3"/>
        <v>0</v>
      </c>
      <c r="AC35" s="23">
        <f t="shared" si="4"/>
        <v>0</v>
      </c>
      <c r="AD35" s="21">
        <f t="shared" si="5"/>
        <v>0</v>
      </c>
      <c r="AE35" s="21">
        <f t="shared" si="6"/>
        <v>0</v>
      </c>
      <c r="AF35" s="24">
        <f t="shared" si="7"/>
        <v>0</v>
      </c>
      <c r="AG35" s="20">
        <f t="shared" si="8"/>
        <v>0</v>
      </c>
      <c r="AH35" s="21">
        <f t="shared" si="9"/>
        <v>0</v>
      </c>
      <c r="AI35" s="21">
        <f t="shared" si="10"/>
        <v>0</v>
      </c>
      <c r="AJ35" s="22">
        <f t="shared" si="11"/>
        <v>0</v>
      </c>
      <c r="AK35" s="20">
        <f t="shared" si="12"/>
        <v>0</v>
      </c>
      <c r="AL35" s="21">
        <f t="shared" si="13"/>
        <v>0</v>
      </c>
      <c r="AM35" s="21">
        <f t="shared" si="14"/>
        <v>0</v>
      </c>
      <c r="AN35" s="22">
        <f t="shared" si="15"/>
        <v>0</v>
      </c>
      <c r="AO35" s="23">
        <f t="shared" si="16"/>
        <v>0</v>
      </c>
      <c r="AP35" s="21">
        <f t="shared" si="17"/>
        <v>0</v>
      </c>
      <c r="AQ35" s="21">
        <f t="shared" si="18"/>
        <v>0</v>
      </c>
      <c r="AR35" s="22">
        <f t="shared" si="19"/>
        <v>0</v>
      </c>
    </row>
    <row r="36" spans="1:44" ht="12" customHeight="1">
      <c r="A36" s="12">
        <v>7125</v>
      </c>
      <c r="B36" s="12"/>
      <c r="C36" s="12" t="s">
        <v>46</v>
      </c>
      <c r="D36" s="13" t="s">
        <v>85</v>
      </c>
      <c r="E36" s="14">
        <v>1996</v>
      </c>
      <c r="F36" s="14">
        <v>2001</v>
      </c>
      <c r="G36" s="14" t="s">
        <v>42</v>
      </c>
      <c r="H36" s="33">
        <v>2011</v>
      </c>
      <c r="I36" s="34" t="s">
        <v>1</v>
      </c>
      <c r="J36" s="17"/>
      <c r="K36" s="129"/>
      <c r="L36" s="35" t="s">
        <v>1</v>
      </c>
      <c r="M36" s="33" t="s">
        <v>1</v>
      </c>
      <c r="N36" s="33" t="s">
        <v>36</v>
      </c>
      <c r="O36" s="33" t="s">
        <v>36</v>
      </c>
      <c r="P36" s="33" t="s">
        <v>37</v>
      </c>
      <c r="Q36" s="35" t="s">
        <v>36</v>
      </c>
      <c r="R36" s="33" t="s">
        <v>37</v>
      </c>
      <c r="S36" s="33" t="s">
        <v>1</v>
      </c>
      <c r="T36" s="33" t="s">
        <v>37</v>
      </c>
      <c r="U36" s="33" t="s">
        <v>37</v>
      </c>
      <c r="V36" s="35" t="s">
        <v>37</v>
      </c>
      <c r="W36" s="35" t="s">
        <v>1</v>
      </c>
      <c r="Y36" s="20">
        <f t="shared" si="0"/>
        <v>0</v>
      </c>
      <c r="Z36" s="21">
        <f t="shared" si="1"/>
        <v>1</v>
      </c>
      <c r="AA36" s="21">
        <f t="shared" si="2"/>
        <v>0</v>
      </c>
      <c r="AB36" s="22">
        <f t="shared" si="3"/>
        <v>0</v>
      </c>
      <c r="AC36" s="23">
        <f t="shared" si="4"/>
        <v>1</v>
      </c>
      <c r="AD36" s="21">
        <f t="shared" si="5"/>
        <v>0</v>
      </c>
      <c r="AE36" s="21">
        <f t="shared" si="6"/>
        <v>0</v>
      </c>
      <c r="AF36" s="24">
        <f t="shared" si="7"/>
        <v>0</v>
      </c>
      <c r="AG36" s="20">
        <f t="shared" si="8"/>
        <v>0</v>
      </c>
      <c r="AH36" s="21">
        <f t="shared" si="9"/>
        <v>0</v>
      </c>
      <c r="AI36" s="21">
        <f t="shared" si="10"/>
        <v>1</v>
      </c>
      <c r="AJ36" s="22">
        <f t="shared" si="11"/>
        <v>0</v>
      </c>
      <c r="AK36" s="20">
        <f t="shared" si="12"/>
        <v>0</v>
      </c>
      <c r="AL36" s="21">
        <f t="shared" si="13"/>
        <v>0</v>
      </c>
      <c r="AM36" s="21">
        <f t="shared" si="14"/>
        <v>1</v>
      </c>
      <c r="AN36" s="22">
        <f t="shared" si="15"/>
        <v>0</v>
      </c>
      <c r="AO36" s="23">
        <f t="shared" si="16"/>
        <v>0</v>
      </c>
      <c r="AP36" s="21">
        <f t="shared" si="17"/>
        <v>1</v>
      </c>
      <c r="AQ36" s="21">
        <f t="shared" si="18"/>
        <v>0</v>
      </c>
      <c r="AR36" s="22">
        <f t="shared" si="19"/>
        <v>0</v>
      </c>
    </row>
    <row r="37" spans="1:44" ht="12" customHeight="1">
      <c r="A37" s="12">
        <v>7053</v>
      </c>
      <c r="B37" s="12"/>
      <c r="C37" s="12" t="s">
        <v>66</v>
      </c>
      <c r="D37" s="13" t="s">
        <v>86</v>
      </c>
      <c r="E37" s="14">
        <v>1990</v>
      </c>
      <c r="F37" s="15">
        <v>2002</v>
      </c>
      <c r="G37" s="15" t="s">
        <v>1</v>
      </c>
      <c r="H37" s="17"/>
      <c r="I37" s="27"/>
      <c r="J37" s="17"/>
      <c r="K37" s="129"/>
      <c r="L37" s="18"/>
      <c r="M37" s="19"/>
      <c r="N37" s="19"/>
      <c r="O37" s="19"/>
      <c r="P37" s="19"/>
      <c r="Q37" s="18"/>
      <c r="R37" s="19"/>
      <c r="S37" s="19"/>
      <c r="T37" s="19"/>
      <c r="U37" s="19"/>
      <c r="V37" s="19"/>
      <c r="W37" s="18"/>
      <c r="Y37" s="20">
        <f t="shared" si="0"/>
        <v>0</v>
      </c>
      <c r="Z37" s="21">
        <f t="shared" si="1"/>
        <v>0</v>
      </c>
      <c r="AA37" s="21">
        <f t="shared" si="2"/>
        <v>0</v>
      </c>
      <c r="AB37" s="22">
        <f t="shared" si="3"/>
        <v>0</v>
      </c>
      <c r="AC37" s="23">
        <f t="shared" si="4"/>
        <v>0</v>
      </c>
      <c r="AD37" s="21">
        <f t="shared" si="5"/>
        <v>0</v>
      </c>
      <c r="AE37" s="21">
        <f t="shared" si="6"/>
        <v>0</v>
      </c>
      <c r="AF37" s="24">
        <f t="shared" si="7"/>
        <v>0</v>
      </c>
      <c r="AG37" s="20">
        <f t="shared" si="8"/>
        <v>0</v>
      </c>
      <c r="AH37" s="21">
        <f t="shared" si="9"/>
        <v>0</v>
      </c>
      <c r="AI37" s="21">
        <f t="shared" si="10"/>
        <v>0</v>
      </c>
      <c r="AJ37" s="22">
        <f t="shared" si="11"/>
        <v>0</v>
      </c>
      <c r="AK37" s="20">
        <f t="shared" si="12"/>
        <v>0</v>
      </c>
      <c r="AL37" s="21">
        <f t="shared" si="13"/>
        <v>0</v>
      </c>
      <c r="AM37" s="21">
        <f t="shared" si="14"/>
        <v>0</v>
      </c>
      <c r="AN37" s="22">
        <f t="shared" si="15"/>
        <v>0</v>
      </c>
      <c r="AO37" s="23">
        <f t="shared" si="16"/>
        <v>0</v>
      </c>
      <c r="AP37" s="21">
        <f t="shared" si="17"/>
        <v>0</v>
      </c>
      <c r="AQ37" s="21">
        <f t="shared" si="18"/>
        <v>0</v>
      </c>
      <c r="AR37" s="22">
        <f t="shared" si="19"/>
        <v>0</v>
      </c>
    </row>
    <row r="38" spans="1:44" ht="12" customHeight="1">
      <c r="A38" s="12">
        <v>7106</v>
      </c>
      <c r="B38" s="12"/>
      <c r="C38" s="12" t="s">
        <v>46</v>
      </c>
      <c r="D38" s="13" t="s">
        <v>87</v>
      </c>
      <c r="E38" s="14">
        <v>1994</v>
      </c>
      <c r="F38" s="14">
        <v>2002</v>
      </c>
      <c r="G38" s="14" t="s">
        <v>1</v>
      </c>
      <c r="H38" s="33">
        <v>2011</v>
      </c>
      <c r="I38" s="34" t="s">
        <v>1</v>
      </c>
      <c r="J38" s="17"/>
      <c r="K38" s="129"/>
      <c r="L38" s="35" t="s">
        <v>1</v>
      </c>
      <c r="M38" s="33" t="s">
        <v>1</v>
      </c>
      <c r="N38" s="33" t="s">
        <v>36</v>
      </c>
      <c r="O38" s="33" t="s">
        <v>36</v>
      </c>
      <c r="P38" s="33" t="s">
        <v>37</v>
      </c>
      <c r="Q38" s="35" t="s">
        <v>36</v>
      </c>
      <c r="R38" s="33" t="s">
        <v>1</v>
      </c>
      <c r="S38" s="33" t="s">
        <v>1</v>
      </c>
      <c r="T38" s="33" t="s">
        <v>1</v>
      </c>
      <c r="U38" s="33" t="s">
        <v>37</v>
      </c>
      <c r="V38" s="33" t="s">
        <v>37</v>
      </c>
      <c r="W38" s="35" t="s">
        <v>1</v>
      </c>
      <c r="Y38" s="20">
        <f t="shared" si="0"/>
        <v>0</v>
      </c>
      <c r="Z38" s="21">
        <f t="shared" si="1"/>
        <v>1</v>
      </c>
      <c r="AA38" s="21">
        <f t="shared" si="2"/>
        <v>0</v>
      </c>
      <c r="AB38" s="22">
        <f t="shared" si="3"/>
        <v>0</v>
      </c>
      <c r="AC38" s="23">
        <f t="shared" si="4"/>
        <v>1</v>
      </c>
      <c r="AD38" s="21">
        <f t="shared" si="5"/>
        <v>0</v>
      </c>
      <c r="AE38" s="21">
        <f t="shared" si="6"/>
        <v>0</v>
      </c>
      <c r="AF38" s="24">
        <f t="shared" si="7"/>
        <v>0</v>
      </c>
      <c r="AG38" s="20">
        <f t="shared" si="8"/>
        <v>0</v>
      </c>
      <c r="AH38" s="21">
        <f t="shared" si="9"/>
        <v>1</v>
      </c>
      <c r="AI38" s="21">
        <f t="shared" si="10"/>
        <v>0</v>
      </c>
      <c r="AJ38" s="22">
        <f t="shared" si="11"/>
        <v>0</v>
      </c>
      <c r="AK38" s="20">
        <f t="shared" si="12"/>
        <v>0</v>
      </c>
      <c r="AL38" s="21">
        <f t="shared" si="13"/>
        <v>0</v>
      </c>
      <c r="AM38" s="21">
        <f t="shared" si="14"/>
        <v>1</v>
      </c>
      <c r="AN38" s="22">
        <f t="shared" si="15"/>
        <v>0</v>
      </c>
      <c r="AO38" s="23">
        <f t="shared" si="16"/>
        <v>0</v>
      </c>
      <c r="AP38" s="21">
        <f t="shared" si="17"/>
        <v>1</v>
      </c>
      <c r="AQ38" s="21">
        <f t="shared" si="18"/>
        <v>0</v>
      </c>
      <c r="AR38" s="22">
        <f t="shared" si="19"/>
        <v>0</v>
      </c>
    </row>
    <row r="39" spans="1:44" ht="12" customHeight="1">
      <c r="A39" s="12">
        <v>7123</v>
      </c>
      <c r="B39" s="12">
        <v>1430</v>
      </c>
      <c r="C39" s="12" t="s">
        <v>62</v>
      </c>
      <c r="D39" s="13" t="s">
        <v>88</v>
      </c>
      <c r="E39" s="14">
        <v>1996</v>
      </c>
      <c r="F39" s="15">
        <v>2002</v>
      </c>
      <c r="G39" s="15" t="s">
        <v>1</v>
      </c>
      <c r="H39" s="17"/>
      <c r="I39" s="27"/>
      <c r="J39" s="17"/>
      <c r="K39" s="129"/>
      <c r="L39" s="18"/>
      <c r="M39" s="19"/>
      <c r="N39" s="19"/>
      <c r="O39" s="19"/>
      <c r="P39" s="19"/>
      <c r="Q39" s="18"/>
      <c r="R39" s="19"/>
      <c r="S39" s="19"/>
      <c r="T39" s="19"/>
      <c r="U39" s="19"/>
      <c r="V39" s="19"/>
      <c r="W39" s="18"/>
      <c r="Y39" s="20">
        <f t="shared" si="0"/>
        <v>0</v>
      </c>
      <c r="Z39" s="21">
        <f t="shared" si="1"/>
        <v>0</v>
      </c>
      <c r="AA39" s="21">
        <f t="shared" si="2"/>
        <v>0</v>
      </c>
      <c r="AB39" s="22">
        <f t="shared" si="3"/>
        <v>0</v>
      </c>
      <c r="AC39" s="23">
        <f t="shared" si="4"/>
        <v>0</v>
      </c>
      <c r="AD39" s="21">
        <f t="shared" si="5"/>
        <v>0</v>
      </c>
      <c r="AE39" s="21">
        <f t="shared" si="6"/>
        <v>0</v>
      </c>
      <c r="AF39" s="24">
        <f t="shared" si="7"/>
        <v>0</v>
      </c>
      <c r="AG39" s="20">
        <f t="shared" si="8"/>
        <v>0</v>
      </c>
      <c r="AH39" s="21">
        <f t="shared" si="9"/>
        <v>0</v>
      </c>
      <c r="AI39" s="21">
        <f t="shared" si="10"/>
        <v>0</v>
      </c>
      <c r="AJ39" s="22">
        <f t="shared" si="11"/>
        <v>0</v>
      </c>
      <c r="AK39" s="20">
        <f t="shared" si="12"/>
        <v>0</v>
      </c>
      <c r="AL39" s="21">
        <f t="shared" si="13"/>
        <v>0</v>
      </c>
      <c r="AM39" s="21">
        <f t="shared" si="14"/>
        <v>0</v>
      </c>
      <c r="AN39" s="22">
        <f t="shared" si="15"/>
        <v>0</v>
      </c>
      <c r="AO39" s="23">
        <f t="shared" si="16"/>
        <v>0</v>
      </c>
      <c r="AP39" s="21">
        <f t="shared" si="17"/>
        <v>0</v>
      </c>
      <c r="AQ39" s="21">
        <f t="shared" si="18"/>
        <v>0</v>
      </c>
      <c r="AR39" s="22">
        <f t="shared" si="19"/>
        <v>0</v>
      </c>
    </row>
    <row r="40" spans="1:44" ht="12" customHeight="1">
      <c r="A40" s="12">
        <v>7126</v>
      </c>
      <c r="B40" s="12">
        <v>1434</v>
      </c>
      <c r="C40" s="12" t="s">
        <v>49</v>
      </c>
      <c r="D40" s="13" t="s">
        <v>89</v>
      </c>
      <c r="E40" s="14">
        <v>1996</v>
      </c>
      <c r="F40" s="15">
        <v>2002</v>
      </c>
      <c r="G40" s="15" t="s">
        <v>37</v>
      </c>
      <c r="H40" s="17"/>
      <c r="I40" s="27"/>
      <c r="J40" s="17"/>
      <c r="K40" s="129"/>
      <c r="L40" s="18"/>
      <c r="M40" s="19"/>
      <c r="N40" s="19"/>
      <c r="O40" s="19"/>
      <c r="P40" s="19"/>
      <c r="Q40" s="18"/>
      <c r="R40" s="19"/>
      <c r="S40" s="19"/>
      <c r="T40" s="19"/>
      <c r="U40" s="19"/>
      <c r="V40" s="19"/>
      <c r="W40" s="18"/>
      <c r="Y40" s="20">
        <f t="shared" si="0"/>
        <v>0</v>
      </c>
      <c r="Z40" s="21">
        <f t="shared" si="1"/>
        <v>0</v>
      </c>
      <c r="AA40" s="21">
        <f t="shared" si="2"/>
        <v>0</v>
      </c>
      <c r="AB40" s="22">
        <f t="shared" si="3"/>
        <v>0</v>
      </c>
      <c r="AC40" s="23">
        <f t="shared" si="4"/>
        <v>0</v>
      </c>
      <c r="AD40" s="21">
        <f t="shared" si="5"/>
        <v>0</v>
      </c>
      <c r="AE40" s="21">
        <f t="shared" si="6"/>
        <v>0</v>
      </c>
      <c r="AF40" s="24">
        <f t="shared" si="7"/>
        <v>0</v>
      </c>
      <c r="AG40" s="20">
        <f t="shared" si="8"/>
        <v>0</v>
      </c>
      <c r="AH40" s="21">
        <f t="shared" si="9"/>
        <v>0</v>
      </c>
      <c r="AI40" s="21">
        <f t="shared" si="10"/>
        <v>0</v>
      </c>
      <c r="AJ40" s="22">
        <f t="shared" si="11"/>
        <v>0</v>
      </c>
      <c r="AK40" s="20">
        <f t="shared" si="12"/>
        <v>0</v>
      </c>
      <c r="AL40" s="21">
        <f t="shared" si="13"/>
        <v>0</v>
      </c>
      <c r="AM40" s="21">
        <f t="shared" si="14"/>
        <v>0</v>
      </c>
      <c r="AN40" s="22">
        <f t="shared" si="15"/>
        <v>0</v>
      </c>
      <c r="AO40" s="23">
        <f t="shared" si="16"/>
        <v>0</v>
      </c>
      <c r="AP40" s="21">
        <f t="shared" si="17"/>
        <v>0</v>
      </c>
      <c r="AQ40" s="21">
        <f t="shared" si="18"/>
        <v>0</v>
      </c>
      <c r="AR40" s="22">
        <f t="shared" si="19"/>
        <v>0</v>
      </c>
    </row>
    <row r="41" spans="1:44" ht="12" customHeight="1">
      <c r="A41" s="12">
        <v>7133</v>
      </c>
      <c r="B41" s="12">
        <v>1502</v>
      </c>
      <c r="C41" s="12" t="s">
        <v>90</v>
      </c>
      <c r="D41" s="13" t="s">
        <v>91</v>
      </c>
      <c r="E41" s="14">
        <v>1996</v>
      </c>
      <c r="F41" s="14">
        <v>2003</v>
      </c>
      <c r="G41" s="14" t="s">
        <v>37</v>
      </c>
      <c r="H41" s="36">
        <v>2006</v>
      </c>
      <c r="I41" s="37" t="s">
        <v>37</v>
      </c>
      <c r="J41" s="17"/>
      <c r="K41" s="129"/>
      <c r="L41" s="38" t="s">
        <v>37</v>
      </c>
      <c r="M41" s="36" t="s">
        <v>37</v>
      </c>
      <c r="N41" s="36" t="s">
        <v>37</v>
      </c>
      <c r="O41" s="36" t="s">
        <v>37</v>
      </c>
      <c r="P41" s="36" t="s">
        <v>38</v>
      </c>
      <c r="Q41" s="38" t="s">
        <v>37</v>
      </c>
      <c r="R41" s="38" t="s">
        <v>37</v>
      </c>
      <c r="S41" s="36" t="s">
        <v>37</v>
      </c>
      <c r="T41" s="36" t="s">
        <v>1</v>
      </c>
      <c r="U41" s="36" t="s">
        <v>38</v>
      </c>
      <c r="V41" s="38" t="s">
        <v>38</v>
      </c>
      <c r="W41" s="38" t="s">
        <v>37</v>
      </c>
      <c r="Y41" s="20">
        <f t="shared" si="0"/>
        <v>0</v>
      </c>
      <c r="Z41" s="21">
        <f t="shared" si="1"/>
        <v>0</v>
      </c>
      <c r="AA41" s="21">
        <f t="shared" si="2"/>
        <v>1</v>
      </c>
      <c r="AB41" s="22">
        <f t="shared" si="3"/>
        <v>0</v>
      </c>
      <c r="AC41" s="23">
        <f t="shared" si="4"/>
        <v>0</v>
      </c>
      <c r="AD41" s="21">
        <f t="shared" si="5"/>
        <v>0</v>
      </c>
      <c r="AE41" s="21">
        <f t="shared" si="6"/>
        <v>1</v>
      </c>
      <c r="AF41" s="24">
        <f t="shared" si="7"/>
        <v>0</v>
      </c>
      <c r="AG41" s="20">
        <f t="shared" si="8"/>
        <v>0</v>
      </c>
      <c r="AH41" s="21">
        <f t="shared" si="9"/>
        <v>0</v>
      </c>
      <c r="AI41" s="21">
        <f t="shared" si="10"/>
        <v>1</v>
      </c>
      <c r="AJ41" s="22">
        <f t="shared" si="11"/>
        <v>0</v>
      </c>
      <c r="AK41" s="20">
        <f t="shared" si="12"/>
        <v>0</v>
      </c>
      <c r="AL41" s="21">
        <f t="shared" si="13"/>
        <v>0</v>
      </c>
      <c r="AM41" s="21">
        <f t="shared" si="14"/>
        <v>0</v>
      </c>
      <c r="AN41" s="22">
        <f t="shared" si="15"/>
        <v>1</v>
      </c>
      <c r="AO41" s="23">
        <f t="shared" si="16"/>
        <v>0</v>
      </c>
      <c r="AP41" s="21">
        <f t="shared" si="17"/>
        <v>0</v>
      </c>
      <c r="AQ41" s="21">
        <f t="shared" si="18"/>
        <v>1</v>
      </c>
      <c r="AR41" s="22">
        <f t="shared" si="19"/>
        <v>0</v>
      </c>
    </row>
    <row r="42" spans="1:44" ht="12" customHeight="1">
      <c r="A42" s="12" t="s">
        <v>92</v>
      </c>
      <c r="B42" s="12"/>
      <c r="C42" s="12" t="s">
        <v>71</v>
      </c>
      <c r="D42" s="13" t="s">
        <v>93</v>
      </c>
      <c r="E42" s="14">
        <v>1995</v>
      </c>
      <c r="F42" s="14">
        <v>2004</v>
      </c>
      <c r="G42" s="14" t="s">
        <v>37</v>
      </c>
      <c r="H42" s="36">
        <v>2008</v>
      </c>
      <c r="I42" s="37" t="s">
        <v>37</v>
      </c>
      <c r="J42" s="17"/>
      <c r="K42" s="129"/>
      <c r="L42" s="38" t="s">
        <v>38</v>
      </c>
      <c r="M42" s="36" t="s">
        <v>38</v>
      </c>
      <c r="N42" s="36" t="s">
        <v>38</v>
      </c>
      <c r="O42" s="36"/>
      <c r="P42" s="36" t="s">
        <v>38</v>
      </c>
      <c r="Q42" s="38" t="s">
        <v>37</v>
      </c>
      <c r="R42" s="38" t="s">
        <v>37</v>
      </c>
      <c r="S42" s="36"/>
      <c r="T42" s="36"/>
      <c r="U42" s="36"/>
      <c r="V42" s="38" t="s">
        <v>38</v>
      </c>
      <c r="W42" s="38" t="s">
        <v>37</v>
      </c>
      <c r="Y42" s="20">
        <f>IF($L42="U",1,0)</f>
        <v>0</v>
      </c>
      <c r="Z42" s="21">
        <f>IF($L42="Ps",1,0)</f>
        <v>0</v>
      </c>
      <c r="AA42" s="21">
        <f>IF($L42="S",1,0)</f>
        <v>0</v>
      </c>
      <c r="AB42" s="22">
        <f>IF($L42="E",1,0)</f>
        <v>1</v>
      </c>
      <c r="AC42" s="23">
        <f>IF($Q42="U",1,0)</f>
        <v>0</v>
      </c>
      <c r="AD42" s="21">
        <f>IF($Q42="PS",1,0)</f>
        <v>0</v>
      </c>
      <c r="AE42" s="21">
        <f>IF($Q42="S",1,0)</f>
        <v>1</v>
      </c>
      <c r="AF42" s="24">
        <f>IF($Q42="E",1,0)</f>
        <v>0</v>
      </c>
      <c r="AG42" s="20">
        <f>IF($R42="U",1,0)</f>
        <v>0</v>
      </c>
      <c r="AH42" s="21">
        <f>IF($R42="Ps",1,0)</f>
        <v>0</v>
      </c>
      <c r="AI42" s="21">
        <f>IF($R42="S",1,0)</f>
        <v>1</v>
      </c>
      <c r="AJ42" s="22">
        <f>IF($R42="E",1,0)</f>
        <v>0</v>
      </c>
      <c r="AK42" s="20">
        <f>IF($V42="U",1,0)</f>
        <v>0</v>
      </c>
      <c r="AL42" s="21">
        <f>IF($V42="Ps",1,0)</f>
        <v>0</v>
      </c>
      <c r="AM42" s="21">
        <f>IF($V42="S",1,0)</f>
        <v>0</v>
      </c>
      <c r="AN42" s="22">
        <f>IF($V42="E",1,0)</f>
        <v>1</v>
      </c>
      <c r="AO42" s="23">
        <f>IF($W42="U",1,0)</f>
        <v>0</v>
      </c>
      <c r="AP42" s="21">
        <f>IF($W42="Ps",1,0)</f>
        <v>0</v>
      </c>
      <c r="AQ42" s="21">
        <f>IF($W42="S",1,0)</f>
        <v>1</v>
      </c>
      <c r="AR42" s="22">
        <f>IF($W42="HS",1,0)</f>
        <v>0</v>
      </c>
    </row>
    <row r="43" spans="1:44" ht="12" customHeight="1">
      <c r="A43" s="12">
        <v>7139</v>
      </c>
      <c r="B43" s="12"/>
      <c r="C43" s="12" t="s">
        <v>94</v>
      </c>
      <c r="D43" s="13" t="s">
        <v>95</v>
      </c>
      <c r="E43" s="14">
        <v>1997</v>
      </c>
      <c r="F43" s="14">
        <v>2004</v>
      </c>
      <c r="G43" s="14" t="s">
        <v>37</v>
      </c>
      <c r="H43" s="36">
        <v>2010</v>
      </c>
      <c r="I43" s="37" t="s">
        <v>37</v>
      </c>
      <c r="J43" s="17"/>
      <c r="K43" s="129"/>
      <c r="L43" s="38" t="s">
        <v>37</v>
      </c>
      <c r="M43" s="36"/>
      <c r="N43" s="36"/>
      <c r="O43" s="36"/>
      <c r="P43" s="36"/>
      <c r="Q43" s="38" t="s">
        <v>38</v>
      </c>
      <c r="R43" s="38" t="s">
        <v>38</v>
      </c>
      <c r="S43" s="36"/>
      <c r="T43" s="36"/>
      <c r="U43" s="36"/>
      <c r="V43" s="38" t="s">
        <v>37</v>
      </c>
      <c r="W43" s="38" t="s">
        <v>37</v>
      </c>
      <c r="Y43" s="20">
        <f t="shared" si="0"/>
        <v>0</v>
      </c>
      <c r="Z43" s="21">
        <f t="shared" si="1"/>
        <v>0</v>
      </c>
      <c r="AA43" s="21">
        <f t="shared" si="2"/>
        <v>1</v>
      </c>
      <c r="AB43" s="22">
        <f t="shared" si="3"/>
        <v>0</v>
      </c>
      <c r="AC43" s="23">
        <f t="shared" si="4"/>
        <v>0</v>
      </c>
      <c r="AD43" s="21">
        <f t="shared" si="5"/>
        <v>0</v>
      </c>
      <c r="AE43" s="21">
        <f t="shared" si="6"/>
        <v>0</v>
      </c>
      <c r="AF43" s="24">
        <f t="shared" si="7"/>
        <v>1</v>
      </c>
      <c r="AG43" s="20">
        <f t="shared" si="8"/>
        <v>0</v>
      </c>
      <c r="AH43" s="21">
        <f t="shared" si="9"/>
        <v>0</v>
      </c>
      <c r="AI43" s="21">
        <f t="shared" si="10"/>
        <v>0</v>
      </c>
      <c r="AJ43" s="22">
        <f t="shared" si="11"/>
        <v>1</v>
      </c>
      <c r="AK43" s="20">
        <f t="shared" si="12"/>
        <v>0</v>
      </c>
      <c r="AL43" s="21">
        <f t="shared" si="13"/>
        <v>0</v>
      </c>
      <c r="AM43" s="21">
        <f t="shared" si="14"/>
        <v>1</v>
      </c>
      <c r="AN43" s="22">
        <f t="shared" si="15"/>
        <v>0</v>
      </c>
      <c r="AO43" s="23">
        <f t="shared" si="16"/>
        <v>0</v>
      </c>
      <c r="AP43" s="21">
        <f t="shared" si="17"/>
        <v>0</v>
      </c>
      <c r="AQ43" s="21">
        <f t="shared" si="18"/>
        <v>1</v>
      </c>
      <c r="AR43" s="22">
        <f t="shared" si="19"/>
        <v>0</v>
      </c>
    </row>
    <row r="44" spans="1:44" ht="12" customHeight="1">
      <c r="A44" s="39">
        <v>7144</v>
      </c>
      <c r="B44" s="39">
        <v>1610</v>
      </c>
      <c r="C44" s="12" t="s">
        <v>60</v>
      </c>
      <c r="D44" s="13" t="s">
        <v>96</v>
      </c>
      <c r="E44" s="14">
        <v>1998</v>
      </c>
      <c r="F44" s="14" t="s">
        <v>97</v>
      </c>
      <c r="G44" s="14" t="s">
        <v>42</v>
      </c>
      <c r="H44" s="36">
        <v>2006</v>
      </c>
      <c r="I44" s="37" t="s">
        <v>37</v>
      </c>
      <c r="J44" s="17"/>
      <c r="K44" s="129"/>
      <c r="L44" s="38" t="s">
        <v>37</v>
      </c>
      <c r="M44" s="36" t="s">
        <v>37</v>
      </c>
      <c r="N44" s="36" t="s">
        <v>37</v>
      </c>
      <c r="O44" s="36" t="s">
        <v>37</v>
      </c>
      <c r="P44" s="36" t="s">
        <v>37</v>
      </c>
      <c r="Q44" s="38" t="s">
        <v>36</v>
      </c>
      <c r="R44" s="38" t="s">
        <v>1</v>
      </c>
      <c r="S44" s="36" t="s">
        <v>1</v>
      </c>
      <c r="T44" s="36" t="s">
        <v>37</v>
      </c>
      <c r="U44" s="36" t="s">
        <v>1</v>
      </c>
      <c r="V44" s="38" t="s">
        <v>1</v>
      </c>
      <c r="W44" s="38" t="s">
        <v>37</v>
      </c>
      <c r="Y44" s="20">
        <f t="shared" si="0"/>
        <v>0</v>
      </c>
      <c r="Z44" s="21">
        <f t="shared" si="1"/>
        <v>0</v>
      </c>
      <c r="AA44" s="21">
        <f t="shared" si="2"/>
        <v>1</v>
      </c>
      <c r="AB44" s="22">
        <f t="shared" si="3"/>
        <v>0</v>
      </c>
      <c r="AC44" s="23">
        <f t="shared" si="4"/>
        <v>1</v>
      </c>
      <c r="AD44" s="21">
        <f t="shared" si="5"/>
        <v>0</v>
      </c>
      <c r="AE44" s="21">
        <f t="shared" si="6"/>
        <v>0</v>
      </c>
      <c r="AF44" s="24">
        <f t="shared" si="7"/>
        <v>0</v>
      </c>
      <c r="AG44" s="20">
        <f t="shared" si="8"/>
        <v>0</v>
      </c>
      <c r="AH44" s="21">
        <f t="shared" si="9"/>
        <v>1</v>
      </c>
      <c r="AI44" s="21">
        <f t="shared" si="10"/>
        <v>0</v>
      </c>
      <c r="AJ44" s="22">
        <f t="shared" si="11"/>
        <v>0</v>
      </c>
      <c r="AK44" s="20">
        <f t="shared" si="12"/>
        <v>0</v>
      </c>
      <c r="AL44" s="21">
        <f t="shared" si="13"/>
        <v>1</v>
      </c>
      <c r="AM44" s="21">
        <f t="shared" si="14"/>
        <v>0</v>
      </c>
      <c r="AN44" s="22">
        <f t="shared" si="15"/>
        <v>0</v>
      </c>
      <c r="AO44" s="23">
        <f t="shared" si="16"/>
        <v>0</v>
      </c>
      <c r="AP44" s="21">
        <f t="shared" si="17"/>
        <v>0</v>
      </c>
      <c r="AQ44" s="21">
        <f t="shared" si="18"/>
        <v>1</v>
      </c>
      <c r="AR44" s="22">
        <f t="shared" si="19"/>
        <v>0</v>
      </c>
    </row>
    <row r="45" spans="1:44" ht="12" customHeight="1">
      <c r="A45" s="14">
        <v>7168</v>
      </c>
      <c r="B45" s="14"/>
      <c r="C45" s="12" t="s">
        <v>75</v>
      </c>
      <c r="D45" s="13" t="s">
        <v>98</v>
      </c>
      <c r="E45" s="14">
        <v>2001</v>
      </c>
      <c r="F45" s="15">
        <v>2005</v>
      </c>
      <c r="G45" s="15" t="s">
        <v>37</v>
      </c>
      <c r="H45" s="17"/>
      <c r="I45" s="27"/>
      <c r="J45" s="17"/>
      <c r="K45" s="129"/>
      <c r="L45" s="18"/>
      <c r="M45" s="19"/>
      <c r="N45" s="19"/>
      <c r="O45" s="19"/>
      <c r="P45" s="19"/>
      <c r="Q45" s="18"/>
      <c r="R45" s="18"/>
      <c r="S45" s="19"/>
      <c r="T45" s="19"/>
      <c r="U45" s="19"/>
      <c r="V45" s="18"/>
      <c r="W45" s="18"/>
      <c r="Y45" s="20">
        <f t="shared" si="0"/>
        <v>0</v>
      </c>
      <c r="Z45" s="21">
        <f t="shared" si="1"/>
        <v>0</v>
      </c>
      <c r="AA45" s="21">
        <f t="shared" si="2"/>
        <v>0</v>
      </c>
      <c r="AB45" s="22">
        <f t="shared" si="3"/>
        <v>0</v>
      </c>
      <c r="AC45" s="23">
        <f t="shared" si="4"/>
        <v>0</v>
      </c>
      <c r="AD45" s="21">
        <f t="shared" si="5"/>
        <v>0</v>
      </c>
      <c r="AE45" s="21">
        <f t="shared" si="6"/>
        <v>0</v>
      </c>
      <c r="AF45" s="24">
        <f t="shared" si="7"/>
        <v>0</v>
      </c>
      <c r="AG45" s="20">
        <f t="shared" si="8"/>
        <v>0</v>
      </c>
      <c r="AH45" s="21">
        <f t="shared" si="9"/>
        <v>0</v>
      </c>
      <c r="AI45" s="21">
        <f t="shared" si="10"/>
        <v>0</v>
      </c>
      <c r="AJ45" s="22">
        <f t="shared" si="11"/>
        <v>0</v>
      </c>
      <c r="AK45" s="20">
        <f t="shared" si="12"/>
        <v>0</v>
      </c>
      <c r="AL45" s="21">
        <f t="shared" si="13"/>
        <v>0</v>
      </c>
      <c r="AM45" s="21">
        <f t="shared" si="14"/>
        <v>0</v>
      </c>
      <c r="AN45" s="22">
        <f t="shared" si="15"/>
        <v>0</v>
      </c>
      <c r="AO45" s="23">
        <f t="shared" si="16"/>
        <v>0</v>
      </c>
      <c r="AP45" s="21">
        <f t="shared" si="17"/>
        <v>0</v>
      </c>
      <c r="AQ45" s="21">
        <f t="shared" si="18"/>
        <v>0</v>
      </c>
      <c r="AR45" s="22">
        <f t="shared" si="19"/>
        <v>0</v>
      </c>
    </row>
    <row r="46" spans="1:44" ht="12" customHeight="1">
      <c r="A46" s="12">
        <v>7143</v>
      </c>
      <c r="B46" s="12">
        <v>1603</v>
      </c>
      <c r="C46" s="12" t="s">
        <v>44</v>
      </c>
      <c r="D46" s="13" t="s">
        <v>99</v>
      </c>
      <c r="E46" s="14">
        <v>2004</v>
      </c>
      <c r="F46" s="15">
        <v>2005</v>
      </c>
      <c r="G46" s="15" t="s">
        <v>37</v>
      </c>
      <c r="H46" s="40">
        <v>2013</v>
      </c>
      <c r="I46" s="41" t="s">
        <v>39</v>
      </c>
      <c r="J46" s="17"/>
      <c r="K46" s="129"/>
      <c r="L46" s="38" t="s">
        <v>38</v>
      </c>
      <c r="M46" s="36" t="s">
        <v>38</v>
      </c>
      <c r="N46" s="36" t="s">
        <v>38</v>
      </c>
      <c r="O46" s="36" t="s">
        <v>38</v>
      </c>
      <c r="P46" s="36" t="s">
        <v>38</v>
      </c>
      <c r="Q46" s="38" t="s">
        <v>38</v>
      </c>
      <c r="R46" s="38" t="s">
        <v>177</v>
      </c>
      <c r="S46" s="36" t="s">
        <v>37</v>
      </c>
      <c r="T46" s="36" t="s">
        <v>177</v>
      </c>
      <c r="U46" s="36" t="s">
        <v>37</v>
      </c>
      <c r="V46" s="38" t="s">
        <v>38</v>
      </c>
      <c r="W46" s="38" t="s">
        <v>39</v>
      </c>
      <c r="Y46" s="20">
        <f t="shared" si="0"/>
        <v>0</v>
      </c>
      <c r="Z46" s="21">
        <f t="shared" si="1"/>
        <v>0</v>
      </c>
      <c r="AA46" s="21">
        <f t="shared" si="2"/>
        <v>0</v>
      </c>
      <c r="AB46" s="22">
        <f t="shared" si="3"/>
        <v>1</v>
      </c>
      <c r="AC46" s="23">
        <f t="shared" si="4"/>
        <v>0</v>
      </c>
      <c r="AD46" s="21">
        <f t="shared" si="5"/>
        <v>0</v>
      </c>
      <c r="AE46" s="21">
        <f t="shared" si="6"/>
        <v>0</v>
      </c>
      <c r="AF46" s="24">
        <f t="shared" si="7"/>
        <v>1</v>
      </c>
      <c r="AG46" s="20">
        <f t="shared" si="8"/>
        <v>0</v>
      </c>
      <c r="AH46" s="21">
        <f t="shared" si="9"/>
        <v>0</v>
      </c>
      <c r="AI46" s="21">
        <f t="shared" si="10"/>
        <v>0</v>
      </c>
      <c r="AJ46" s="22">
        <f t="shared" si="11"/>
        <v>0</v>
      </c>
      <c r="AK46" s="20">
        <f t="shared" si="12"/>
        <v>0</v>
      </c>
      <c r="AL46" s="21">
        <f t="shared" si="13"/>
        <v>0</v>
      </c>
      <c r="AM46" s="21">
        <f t="shared" si="14"/>
        <v>0</v>
      </c>
      <c r="AN46" s="22">
        <f t="shared" si="15"/>
        <v>1</v>
      </c>
      <c r="AO46" s="23">
        <f t="shared" si="16"/>
        <v>0</v>
      </c>
      <c r="AP46" s="21">
        <f t="shared" si="17"/>
        <v>0</v>
      </c>
      <c r="AQ46" s="21">
        <f t="shared" si="18"/>
        <v>0</v>
      </c>
      <c r="AR46" s="22">
        <f t="shared" si="19"/>
        <v>1</v>
      </c>
    </row>
    <row r="47" spans="1:44" ht="12" customHeight="1">
      <c r="A47" s="14">
        <v>7192</v>
      </c>
      <c r="B47" s="14"/>
      <c r="C47" s="12" t="s">
        <v>71</v>
      </c>
      <c r="D47" s="13" t="s">
        <v>100</v>
      </c>
      <c r="E47" s="14">
        <v>2004</v>
      </c>
      <c r="F47" s="14" t="s">
        <v>97</v>
      </c>
      <c r="G47" s="14" t="s">
        <v>42</v>
      </c>
      <c r="H47" s="36">
        <v>2006</v>
      </c>
      <c r="I47" s="37" t="s">
        <v>37</v>
      </c>
      <c r="J47" s="17"/>
      <c r="K47" s="129"/>
      <c r="L47" s="38" t="s">
        <v>37</v>
      </c>
      <c r="M47" s="36" t="s">
        <v>37</v>
      </c>
      <c r="N47" s="36" t="s">
        <v>38</v>
      </c>
      <c r="O47" s="36" t="s">
        <v>38</v>
      </c>
      <c r="P47" s="36" t="s">
        <v>37</v>
      </c>
      <c r="Q47" s="38" t="s">
        <v>38</v>
      </c>
      <c r="R47" s="38" t="s">
        <v>37</v>
      </c>
      <c r="S47" s="36" t="s">
        <v>37</v>
      </c>
      <c r="T47" s="36" t="s">
        <v>37</v>
      </c>
      <c r="U47" s="36" t="s">
        <v>37</v>
      </c>
      <c r="V47" s="38" t="s">
        <v>37</v>
      </c>
      <c r="W47" s="38" t="s">
        <v>37</v>
      </c>
      <c r="Y47" s="20">
        <f t="shared" si="0"/>
        <v>0</v>
      </c>
      <c r="Z47" s="21">
        <f t="shared" si="1"/>
        <v>0</v>
      </c>
      <c r="AA47" s="21">
        <f t="shared" si="2"/>
        <v>1</v>
      </c>
      <c r="AB47" s="22">
        <f t="shared" si="3"/>
        <v>0</v>
      </c>
      <c r="AC47" s="23">
        <f t="shared" si="4"/>
        <v>0</v>
      </c>
      <c r="AD47" s="21">
        <f t="shared" si="5"/>
        <v>0</v>
      </c>
      <c r="AE47" s="21">
        <f t="shared" si="6"/>
        <v>0</v>
      </c>
      <c r="AF47" s="24">
        <f t="shared" si="7"/>
        <v>1</v>
      </c>
      <c r="AG47" s="20">
        <f t="shared" si="8"/>
        <v>0</v>
      </c>
      <c r="AH47" s="21">
        <f t="shared" si="9"/>
        <v>0</v>
      </c>
      <c r="AI47" s="21">
        <f t="shared" si="10"/>
        <v>1</v>
      </c>
      <c r="AJ47" s="22">
        <f t="shared" si="11"/>
        <v>0</v>
      </c>
      <c r="AK47" s="20">
        <f t="shared" si="12"/>
        <v>0</v>
      </c>
      <c r="AL47" s="21">
        <f t="shared" si="13"/>
        <v>0</v>
      </c>
      <c r="AM47" s="21">
        <f t="shared" si="14"/>
        <v>1</v>
      </c>
      <c r="AN47" s="22">
        <f t="shared" si="15"/>
        <v>0</v>
      </c>
      <c r="AO47" s="23">
        <f t="shared" si="16"/>
        <v>0</v>
      </c>
      <c r="AP47" s="21">
        <f t="shared" si="17"/>
        <v>0</v>
      </c>
      <c r="AQ47" s="21">
        <f t="shared" si="18"/>
        <v>1</v>
      </c>
      <c r="AR47" s="22">
        <f t="shared" si="19"/>
        <v>0</v>
      </c>
    </row>
    <row r="48" spans="1:44" ht="12" customHeight="1">
      <c r="A48" s="12">
        <v>7153</v>
      </c>
      <c r="B48" s="12">
        <v>1689</v>
      </c>
      <c r="C48" s="12" t="s">
        <v>75</v>
      </c>
      <c r="D48" s="13" t="s">
        <v>101</v>
      </c>
      <c r="E48" s="14">
        <v>1999</v>
      </c>
      <c r="F48" s="14">
        <v>2005</v>
      </c>
      <c r="G48" s="14" t="s">
        <v>38</v>
      </c>
      <c r="H48" s="36">
        <v>2008</v>
      </c>
      <c r="I48" s="37" t="s">
        <v>37</v>
      </c>
      <c r="J48" s="17"/>
      <c r="K48" s="129"/>
      <c r="L48" s="38" t="s">
        <v>37</v>
      </c>
      <c r="M48" s="36" t="s">
        <v>37</v>
      </c>
      <c r="N48" s="36" t="s">
        <v>38</v>
      </c>
      <c r="O48" s="36" t="s">
        <v>38</v>
      </c>
      <c r="P48" s="36" t="s">
        <v>37</v>
      </c>
      <c r="Q48" s="38" t="s">
        <v>38</v>
      </c>
      <c r="R48" s="38" t="s">
        <v>37</v>
      </c>
      <c r="S48" s="36" t="s">
        <v>37</v>
      </c>
      <c r="T48" s="36" t="s">
        <v>37</v>
      </c>
      <c r="U48" s="36" t="s">
        <v>37</v>
      </c>
      <c r="V48" s="38" t="s">
        <v>37</v>
      </c>
      <c r="W48" s="38" t="s">
        <v>37</v>
      </c>
      <c r="Y48" s="20">
        <f t="shared" si="0"/>
        <v>0</v>
      </c>
      <c r="Z48" s="21">
        <f t="shared" si="1"/>
        <v>0</v>
      </c>
      <c r="AA48" s="21">
        <f t="shared" si="2"/>
        <v>1</v>
      </c>
      <c r="AB48" s="22">
        <f t="shared" si="3"/>
        <v>0</v>
      </c>
      <c r="AC48" s="23">
        <f t="shared" si="4"/>
        <v>0</v>
      </c>
      <c r="AD48" s="21">
        <f t="shared" si="5"/>
        <v>0</v>
      </c>
      <c r="AE48" s="21">
        <f t="shared" si="6"/>
        <v>0</v>
      </c>
      <c r="AF48" s="24">
        <f t="shared" si="7"/>
        <v>1</v>
      </c>
      <c r="AG48" s="20">
        <f t="shared" si="8"/>
        <v>0</v>
      </c>
      <c r="AH48" s="21">
        <f t="shared" si="9"/>
        <v>0</v>
      </c>
      <c r="AI48" s="21">
        <f t="shared" si="10"/>
        <v>1</v>
      </c>
      <c r="AJ48" s="22">
        <f t="shared" si="11"/>
        <v>0</v>
      </c>
      <c r="AK48" s="20">
        <f t="shared" si="12"/>
        <v>0</v>
      </c>
      <c r="AL48" s="21">
        <f t="shared" si="13"/>
        <v>0</v>
      </c>
      <c r="AM48" s="21">
        <f t="shared" si="14"/>
        <v>1</v>
      </c>
      <c r="AN48" s="22">
        <f t="shared" si="15"/>
        <v>0</v>
      </c>
      <c r="AO48" s="23">
        <f t="shared" si="16"/>
        <v>0</v>
      </c>
      <c r="AP48" s="21">
        <f t="shared" si="17"/>
        <v>0</v>
      </c>
      <c r="AQ48" s="21">
        <f t="shared" si="18"/>
        <v>1</v>
      </c>
      <c r="AR48" s="22">
        <f t="shared" si="19"/>
        <v>0</v>
      </c>
    </row>
    <row r="49" spans="1:44" ht="12" customHeight="1">
      <c r="A49" s="12" t="s">
        <v>102</v>
      </c>
      <c r="B49" s="12"/>
      <c r="C49" s="12" t="s">
        <v>66</v>
      </c>
      <c r="D49" s="13" t="s">
        <v>103</v>
      </c>
      <c r="E49" s="14">
        <v>1996</v>
      </c>
      <c r="F49" s="14">
        <v>2006</v>
      </c>
      <c r="G49" s="14" t="s">
        <v>38</v>
      </c>
      <c r="H49" s="36">
        <v>2008</v>
      </c>
      <c r="I49" s="37" t="s">
        <v>1</v>
      </c>
      <c r="J49" s="17"/>
      <c r="K49" s="129"/>
      <c r="L49" s="38" t="s">
        <v>1</v>
      </c>
      <c r="M49" s="36" t="s">
        <v>1</v>
      </c>
      <c r="N49" s="36" t="s">
        <v>1</v>
      </c>
      <c r="O49" s="36"/>
      <c r="P49" s="36" t="s">
        <v>37</v>
      </c>
      <c r="Q49" s="38" t="s">
        <v>1</v>
      </c>
      <c r="R49" s="38" t="s">
        <v>37</v>
      </c>
      <c r="S49" s="36"/>
      <c r="T49" s="36"/>
      <c r="U49" s="36"/>
      <c r="V49" s="38" t="s">
        <v>37</v>
      </c>
      <c r="W49" s="38" t="s">
        <v>1</v>
      </c>
      <c r="Y49" s="20">
        <f t="shared" si="0"/>
        <v>0</v>
      </c>
      <c r="Z49" s="21">
        <f t="shared" si="1"/>
        <v>1</v>
      </c>
      <c r="AA49" s="21">
        <f t="shared" si="2"/>
        <v>0</v>
      </c>
      <c r="AB49" s="22">
        <f t="shared" si="3"/>
        <v>0</v>
      </c>
      <c r="AC49" s="23">
        <f t="shared" si="4"/>
        <v>0</v>
      </c>
      <c r="AD49" s="21">
        <f t="shared" si="5"/>
        <v>1</v>
      </c>
      <c r="AE49" s="21">
        <f t="shared" si="6"/>
        <v>0</v>
      </c>
      <c r="AF49" s="24">
        <f t="shared" si="7"/>
        <v>0</v>
      </c>
      <c r="AG49" s="20">
        <f t="shared" si="8"/>
        <v>0</v>
      </c>
      <c r="AH49" s="21">
        <f t="shared" si="9"/>
        <v>0</v>
      </c>
      <c r="AI49" s="21">
        <f t="shared" si="10"/>
        <v>1</v>
      </c>
      <c r="AJ49" s="22">
        <f t="shared" si="11"/>
        <v>0</v>
      </c>
      <c r="AK49" s="20">
        <f t="shared" si="12"/>
        <v>0</v>
      </c>
      <c r="AL49" s="21">
        <f t="shared" si="13"/>
        <v>0</v>
      </c>
      <c r="AM49" s="21">
        <f t="shared" si="14"/>
        <v>1</v>
      </c>
      <c r="AN49" s="22">
        <f t="shared" si="15"/>
        <v>0</v>
      </c>
      <c r="AO49" s="23">
        <f t="shared" si="16"/>
        <v>0</v>
      </c>
      <c r="AP49" s="21">
        <f t="shared" si="17"/>
        <v>1</v>
      </c>
      <c r="AQ49" s="21">
        <f t="shared" si="18"/>
        <v>0</v>
      </c>
      <c r="AR49" s="22">
        <f t="shared" si="19"/>
        <v>0</v>
      </c>
    </row>
    <row r="50" spans="1:44" ht="12" customHeight="1">
      <c r="A50" s="12">
        <v>7152</v>
      </c>
      <c r="B50" s="12">
        <v>1669</v>
      </c>
      <c r="C50" s="12" t="s">
        <v>60</v>
      </c>
      <c r="D50" s="13" t="s">
        <v>104</v>
      </c>
      <c r="E50" s="14">
        <v>1999</v>
      </c>
      <c r="F50" s="14">
        <v>2006</v>
      </c>
      <c r="G50" s="14" t="s">
        <v>37</v>
      </c>
      <c r="H50" s="36">
        <v>2008</v>
      </c>
      <c r="I50" s="37" t="s">
        <v>37</v>
      </c>
      <c r="J50" s="17"/>
      <c r="K50" s="129"/>
      <c r="L50" s="38" t="s">
        <v>37</v>
      </c>
      <c r="M50" s="36" t="s">
        <v>37</v>
      </c>
      <c r="N50" s="36" t="s">
        <v>37</v>
      </c>
      <c r="O50" s="36" t="s">
        <v>1</v>
      </c>
      <c r="P50" s="36" t="s">
        <v>37</v>
      </c>
      <c r="Q50" s="38" t="s">
        <v>37</v>
      </c>
      <c r="R50" s="38" t="s">
        <v>1</v>
      </c>
      <c r="S50" s="36" t="s">
        <v>1</v>
      </c>
      <c r="T50" s="36" t="s">
        <v>1</v>
      </c>
      <c r="U50" s="36" t="s">
        <v>37</v>
      </c>
      <c r="V50" s="38" t="s">
        <v>37</v>
      </c>
      <c r="W50" s="38" t="s">
        <v>37</v>
      </c>
      <c r="Y50" s="20">
        <f t="shared" si="0"/>
        <v>0</v>
      </c>
      <c r="Z50" s="21">
        <f t="shared" si="1"/>
        <v>0</v>
      </c>
      <c r="AA50" s="21">
        <f t="shared" si="2"/>
        <v>1</v>
      </c>
      <c r="AB50" s="22">
        <f t="shared" si="3"/>
        <v>0</v>
      </c>
      <c r="AC50" s="23">
        <f t="shared" si="4"/>
        <v>0</v>
      </c>
      <c r="AD50" s="21">
        <f t="shared" si="5"/>
        <v>0</v>
      </c>
      <c r="AE50" s="21">
        <f t="shared" si="6"/>
        <v>1</v>
      </c>
      <c r="AF50" s="24">
        <f t="shared" si="7"/>
        <v>0</v>
      </c>
      <c r="AG50" s="20">
        <f t="shared" si="8"/>
        <v>0</v>
      </c>
      <c r="AH50" s="21">
        <f t="shared" si="9"/>
        <v>1</v>
      </c>
      <c r="AI50" s="21">
        <f t="shared" si="10"/>
        <v>0</v>
      </c>
      <c r="AJ50" s="22">
        <f t="shared" si="11"/>
        <v>0</v>
      </c>
      <c r="AK50" s="20">
        <f t="shared" si="12"/>
        <v>0</v>
      </c>
      <c r="AL50" s="21">
        <f t="shared" si="13"/>
        <v>0</v>
      </c>
      <c r="AM50" s="21">
        <f t="shared" si="14"/>
        <v>1</v>
      </c>
      <c r="AN50" s="22">
        <f t="shared" si="15"/>
        <v>0</v>
      </c>
      <c r="AO50" s="23">
        <f t="shared" si="16"/>
        <v>0</v>
      </c>
      <c r="AP50" s="21">
        <f t="shared" si="17"/>
        <v>0</v>
      </c>
      <c r="AQ50" s="21">
        <f t="shared" si="18"/>
        <v>1</v>
      </c>
      <c r="AR50" s="22">
        <f t="shared" si="19"/>
        <v>0</v>
      </c>
    </row>
    <row r="51" spans="1:44" ht="12" customHeight="1">
      <c r="A51" s="14">
        <v>7159</v>
      </c>
      <c r="B51" s="14"/>
      <c r="C51" s="42" t="s">
        <v>60</v>
      </c>
      <c r="D51" s="43" t="s">
        <v>105</v>
      </c>
      <c r="E51" s="44">
        <v>2000</v>
      </c>
      <c r="F51" s="14" t="s">
        <v>97</v>
      </c>
      <c r="G51" s="14" t="s">
        <v>42</v>
      </c>
      <c r="H51" s="36">
        <v>2008</v>
      </c>
      <c r="I51" s="37" t="s">
        <v>36</v>
      </c>
      <c r="J51" s="17"/>
      <c r="K51" s="129"/>
      <c r="L51" s="38" t="s">
        <v>1</v>
      </c>
      <c r="M51" s="36" t="s">
        <v>1</v>
      </c>
      <c r="N51" s="36" t="s">
        <v>36</v>
      </c>
      <c r="O51" s="36"/>
      <c r="P51" s="36" t="s">
        <v>37</v>
      </c>
      <c r="Q51" s="38" t="s">
        <v>36</v>
      </c>
      <c r="R51" s="38" t="s">
        <v>1</v>
      </c>
      <c r="S51" s="36" t="s">
        <v>1</v>
      </c>
      <c r="T51" s="36"/>
      <c r="U51" s="36"/>
      <c r="V51" s="38" t="s">
        <v>36</v>
      </c>
      <c r="W51" s="38" t="s">
        <v>36</v>
      </c>
      <c r="Y51" s="20">
        <f t="shared" si="0"/>
        <v>0</v>
      </c>
      <c r="Z51" s="21">
        <f t="shared" si="1"/>
        <v>1</v>
      </c>
      <c r="AA51" s="21">
        <f t="shared" si="2"/>
        <v>0</v>
      </c>
      <c r="AB51" s="22">
        <f t="shared" si="3"/>
        <v>0</v>
      </c>
      <c r="AC51" s="23">
        <f t="shared" si="4"/>
        <v>1</v>
      </c>
      <c r="AD51" s="21">
        <f t="shared" si="5"/>
        <v>0</v>
      </c>
      <c r="AE51" s="21">
        <f t="shared" si="6"/>
        <v>0</v>
      </c>
      <c r="AF51" s="24">
        <f t="shared" si="7"/>
        <v>0</v>
      </c>
      <c r="AG51" s="20">
        <f t="shared" si="8"/>
        <v>0</v>
      </c>
      <c r="AH51" s="21">
        <f t="shared" si="9"/>
        <v>1</v>
      </c>
      <c r="AI51" s="21">
        <f t="shared" si="10"/>
        <v>0</v>
      </c>
      <c r="AJ51" s="22">
        <f t="shared" si="11"/>
        <v>0</v>
      </c>
      <c r="AK51" s="20">
        <f t="shared" si="12"/>
        <v>1</v>
      </c>
      <c r="AL51" s="21">
        <f t="shared" si="13"/>
        <v>0</v>
      </c>
      <c r="AM51" s="21">
        <f t="shared" si="14"/>
        <v>0</v>
      </c>
      <c r="AN51" s="22">
        <f t="shared" si="15"/>
        <v>0</v>
      </c>
      <c r="AO51" s="23">
        <f t="shared" si="16"/>
        <v>1</v>
      </c>
      <c r="AP51" s="21">
        <f t="shared" si="17"/>
        <v>0</v>
      </c>
      <c r="AQ51" s="21">
        <f t="shared" si="18"/>
        <v>0</v>
      </c>
      <c r="AR51" s="22">
        <f t="shared" si="19"/>
        <v>0</v>
      </c>
    </row>
    <row r="52" spans="1:44" ht="12" customHeight="1">
      <c r="A52" s="14">
        <v>7183</v>
      </c>
      <c r="B52" s="14">
        <v>1991</v>
      </c>
      <c r="C52" s="14" t="s">
        <v>71</v>
      </c>
      <c r="D52" s="43" t="s">
        <v>106</v>
      </c>
      <c r="E52" s="14">
        <v>2003</v>
      </c>
      <c r="F52" s="14" t="s">
        <v>97</v>
      </c>
      <c r="G52" s="14" t="s">
        <v>42</v>
      </c>
      <c r="H52" s="36">
        <v>2008</v>
      </c>
      <c r="I52" s="37" t="s">
        <v>37</v>
      </c>
      <c r="J52" s="17"/>
      <c r="K52" s="129"/>
      <c r="L52" s="38" t="s">
        <v>37</v>
      </c>
      <c r="M52" s="36" t="s">
        <v>37</v>
      </c>
      <c r="N52" s="36" t="s">
        <v>1</v>
      </c>
      <c r="O52" s="36" t="s">
        <v>37</v>
      </c>
      <c r="P52" s="36" t="s">
        <v>37</v>
      </c>
      <c r="Q52" s="38" t="s">
        <v>37</v>
      </c>
      <c r="R52" s="38" t="s">
        <v>37</v>
      </c>
      <c r="S52" s="36" t="s">
        <v>37</v>
      </c>
      <c r="T52" s="36" t="s">
        <v>1</v>
      </c>
      <c r="U52" s="36" t="s">
        <v>37</v>
      </c>
      <c r="V52" s="38" t="s">
        <v>37</v>
      </c>
      <c r="W52" s="38" t="s">
        <v>37</v>
      </c>
      <c r="Y52" s="20">
        <f t="shared" si="0"/>
        <v>0</v>
      </c>
      <c r="Z52" s="21">
        <f t="shared" si="1"/>
        <v>0</v>
      </c>
      <c r="AA52" s="21">
        <f t="shared" si="2"/>
        <v>1</v>
      </c>
      <c r="AB52" s="22">
        <f t="shared" si="3"/>
        <v>0</v>
      </c>
      <c r="AC52" s="23">
        <f t="shared" si="4"/>
        <v>0</v>
      </c>
      <c r="AD52" s="21">
        <f t="shared" si="5"/>
        <v>0</v>
      </c>
      <c r="AE52" s="21">
        <f t="shared" si="6"/>
        <v>1</v>
      </c>
      <c r="AF52" s="24">
        <f t="shared" si="7"/>
        <v>0</v>
      </c>
      <c r="AG52" s="20">
        <f t="shared" si="8"/>
        <v>0</v>
      </c>
      <c r="AH52" s="21">
        <f t="shared" si="9"/>
        <v>0</v>
      </c>
      <c r="AI52" s="21">
        <f t="shared" si="10"/>
        <v>1</v>
      </c>
      <c r="AJ52" s="22">
        <f t="shared" si="11"/>
        <v>0</v>
      </c>
      <c r="AK52" s="20">
        <f t="shared" si="12"/>
        <v>0</v>
      </c>
      <c r="AL52" s="21">
        <f t="shared" si="13"/>
        <v>0</v>
      </c>
      <c r="AM52" s="21">
        <f t="shared" si="14"/>
        <v>1</v>
      </c>
      <c r="AN52" s="22">
        <f t="shared" si="15"/>
        <v>0</v>
      </c>
      <c r="AO52" s="23">
        <f t="shared" si="16"/>
        <v>0</v>
      </c>
      <c r="AP52" s="21">
        <f t="shared" si="17"/>
        <v>0</v>
      </c>
      <c r="AQ52" s="21">
        <f t="shared" si="18"/>
        <v>1</v>
      </c>
      <c r="AR52" s="22">
        <f t="shared" si="19"/>
        <v>0</v>
      </c>
    </row>
    <row r="53" spans="1:44" ht="12" customHeight="1">
      <c r="A53" s="14">
        <v>7162</v>
      </c>
      <c r="B53" s="14">
        <v>1769</v>
      </c>
      <c r="C53" s="14" t="s">
        <v>46</v>
      </c>
      <c r="D53" s="43" t="s">
        <v>107</v>
      </c>
      <c r="E53" s="14">
        <v>2000</v>
      </c>
      <c r="F53" s="14">
        <v>2008</v>
      </c>
      <c r="G53" s="14" t="s">
        <v>39</v>
      </c>
      <c r="H53" s="33">
        <v>2011</v>
      </c>
      <c r="I53" s="34" t="s">
        <v>37</v>
      </c>
      <c r="J53" s="14">
        <v>2009</v>
      </c>
      <c r="K53" s="14" t="s">
        <v>37</v>
      </c>
      <c r="L53" s="35" t="s">
        <v>37</v>
      </c>
      <c r="M53" s="33" t="s">
        <v>37</v>
      </c>
      <c r="N53" s="33" t="s">
        <v>37</v>
      </c>
      <c r="O53" s="33" t="s">
        <v>37</v>
      </c>
      <c r="P53" s="33" t="s">
        <v>37</v>
      </c>
      <c r="Q53" s="35" t="s">
        <v>37</v>
      </c>
      <c r="R53" s="35" t="s">
        <v>37</v>
      </c>
      <c r="S53" s="33" t="s">
        <v>37</v>
      </c>
      <c r="T53" s="33" t="s">
        <v>37</v>
      </c>
      <c r="U53" s="33" t="s">
        <v>38</v>
      </c>
      <c r="V53" s="35" t="s">
        <v>38</v>
      </c>
      <c r="W53" s="35" t="s">
        <v>37</v>
      </c>
      <c r="Y53" s="20">
        <f t="shared" si="0"/>
        <v>0</v>
      </c>
      <c r="Z53" s="21">
        <f t="shared" si="1"/>
        <v>0</v>
      </c>
      <c r="AA53" s="21">
        <f t="shared" si="2"/>
        <v>1</v>
      </c>
      <c r="AB53" s="22">
        <f t="shared" si="3"/>
        <v>0</v>
      </c>
      <c r="AC53" s="23">
        <f t="shared" si="4"/>
        <v>0</v>
      </c>
      <c r="AD53" s="21">
        <f t="shared" si="5"/>
        <v>0</v>
      </c>
      <c r="AE53" s="21">
        <f t="shared" si="6"/>
        <v>1</v>
      </c>
      <c r="AF53" s="24">
        <f t="shared" si="7"/>
        <v>0</v>
      </c>
      <c r="AG53" s="20">
        <f t="shared" si="8"/>
        <v>0</v>
      </c>
      <c r="AH53" s="21">
        <f t="shared" si="9"/>
        <v>0</v>
      </c>
      <c r="AI53" s="21">
        <f t="shared" si="10"/>
        <v>1</v>
      </c>
      <c r="AJ53" s="22">
        <f t="shared" si="11"/>
        <v>0</v>
      </c>
      <c r="AK53" s="20">
        <f t="shared" si="12"/>
        <v>0</v>
      </c>
      <c r="AL53" s="21">
        <f t="shared" si="13"/>
        <v>0</v>
      </c>
      <c r="AM53" s="21">
        <f t="shared" si="14"/>
        <v>0</v>
      </c>
      <c r="AN53" s="22">
        <f t="shared" si="15"/>
        <v>1</v>
      </c>
      <c r="AO53" s="23">
        <f t="shared" si="16"/>
        <v>0</v>
      </c>
      <c r="AP53" s="21">
        <f t="shared" si="17"/>
        <v>0</v>
      </c>
      <c r="AQ53" s="21">
        <f t="shared" si="18"/>
        <v>1</v>
      </c>
      <c r="AR53" s="22">
        <f t="shared" si="19"/>
        <v>0</v>
      </c>
    </row>
    <row r="54" spans="1:44" ht="12" customHeight="1">
      <c r="A54" s="12">
        <v>7178</v>
      </c>
      <c r="B54" s="12">
        <v>1923</v>
      </c>
      <c r="C54" s="12" t="s">
        <v>90</v>
      </c>
      <c r="D54" s="13" t="s">
        <v>108</v>
      </c>
      <c r="E54" s="14">
        <v>2002</v>
      </c>
      <c r="F54" s="14">
        <v>2007</v>
      </c>
      <c r="G54" s="14" t="s">
        <v>38</v>
      </c>
      <c r="H54" s="17"/>
      <c r="I54" s="27"/>
      <c r="J54" s="45">
        <v>2009</v>
      </c>
      <c r="K54" s="45" t="s">
        <v>39</v>
      </c>
      <c r="L54" s="46" t="s">
        <v>38</v>
      </c>
      <c r="M54" s="45" t="s">
        <v>38</v>
      </c>
      <c r="N54" s="45" t="s">
        <v>37</v>
      </c>
      <c r="O54" s="45" t="s">
        <v>38</v>
      </c>
      <c r="P54" s="45" t="s">
        <v>38</v>
      </c>
      <c r="Q54" s="46" t="s">
        <v>37</v>
      </c>
      <c r="R54" s="46" t="s">
        <v>38</v>
      </c>
      <c r="S54" s="45" t="s">
        <v>38</v>
      </c>
      <c r="T54" s="45" t="s">
        <v>38</v>
      </c>
      <c r="U54" s="45" t="s">
        <v>38</v>
      </c>
      <c r="V54" s="46" t="s">
        <v>38</v>
      </c>
      <c r="W54" s="46" t="s">
        <v>39</v>
      </c>
      <c r="Y54" s="20">
        <f t="shared" si="0"/>
        <v>0</v>
      </c>
      <c r="Z54" s="21">
        <f t="shared" si="1"/>
        <v>0</v>
      </c>
      <c r="AA54" s="21">
        <f t="shared" si="2"/>
        <v>0</v>
      </c>
      <c r="AB54" s="22">
        <f t="shared" si="3"/>
        <v>1</v>
      </c>
      <c r="AC54" s="23">
        <f t="shared" si="4"/>
        <v>0</v>
      </c>
      <c r="AD54" s="21">
        <f t="shared" si="5"/>
        <v>0</v>
      </c>
      <c r="AE54" s="21">
        <f t="shared" si="6"/>
        <v>1</v>
      </c>
      <c r="AF54" s="24">
        <f t="shared" si="7"/>
        <v>0</v>
      </c>
      <c r="AG54" s="20">
        <f t="shared" si="8"/>
        <v>0</v>
      </c>
      <c r="AH54" s="21">
        <f t="shared" si="9"/>
        <v>0</v>
      </c>
      <c r="AI54" s="21">
        <f t="shared" si="10"/>
        <v>0</v>
      </c>
      <c r="AJ54" s="22">
        <f t="shared" si="11"/>
        <v>1</v>
      </c>
      <c r="AK54" s="20">
        <f t="shared" si="12"/>
        <v>0</v>
      </c>
      <c r="AL54" s="21">
        <f t="shared" si="13"/>
        <v>0</v>
      </c>
      <c r="AM54" s="21">
        <f t="shared" si="14"/>
        <v>0</v>
      </c>
      <c r="AN54" s="22">
        <f t="shared" si="15"/>
        <v>1</v>
      </c>
      <c r="AO54" s="23">
        <f t="shared" si="16"/>
        <v>0</v>
      </c>
      <c r="AP54" s="21">
        <f t="shared" si="17"/>
        <v>0</v>
      </c>
      <c r="AQ54" s="21">
        <f t="shared" si="18"/>
        <v>0</v>
      </c>
      <c r="AR54" s="22">
        <f t="shared" si="19"/>
        <v>1</v>
      </c>
    </row>
    <row r="55" spans="1:44" ht="12" customHeight="1">
      <c r="A55" s="14">
        <v>7165</v>
      </c>
      <c r="B55" s="14">
        <v>1793</v>
      </c>
      <c r="C55" s="14" t="s">
        <v>44</v>
      </c>
      <c r="D55" s="43" t="s">
        <v>109</v>
      </c>
      <c r="E55" s="14">
        <v>2000</v>
      </c>
      <c r="F55" s="14">
        <v>2008</v>
      </c>
      <c r="G55" s="14" t="s">
        <v>39</v>
      </c>
      <c r="H55" s="36">
        <v>2009</v>
      </c>
      <c r="I55" s="37" t="s">
        <v>37</v>
      </c>
      <c r="J55" s="17"/>
      <c r="K55" s="129"/>
      <c r="L55" s="38" t="s">
        <v>37</v>
      </c>
      <c r="M55" s="36"/>
      <c r="N55" s="36"/>
      <c r="O55" s="36"/>
      <c r="P55" s="36"/>
      <c r="Q55" s="38" t="s">
        <v>37</v>
      </c>
      <c r="R55" s="38" t="s">
        <v>38</v>
      </c>
      <c r="S55" s="36"/>
      <c r="T55" s="36"/>
      <c r="U55" s="36"/>
      <c r="V55" s="38" t="s">
        <v>38</v>
      </c>
      <c r="W55" s="38" t="s">
        <v>37</v>
      </c>
      <c r="Y55" s="20">
        <f t="shared" si="0"/>
        <v>0</v>
      </c>
      <c r="Z55" s="21">
        <f t="shared" si="1"/>
        <v>0</v>
      </c>
      <c r="AA55" s="21">
        <f t="shared" si="2"/>
        <v>1</v>
      </c>
      <c r="AB55" s="22">
        <f t="shared" si="3"/>
        <v>0</v>
      </c>
      <c r="AC55" s="23">
        <f t="shared" si="4"/>
        <v>0</v>
      </c>
      <c r="AD55" s="21">
        <f t="shared" si="5"/>
        <v>0</v>
      </c>
      <c r="AE55" s="21">
        <f t="shared" si="6"/>
        <v>1</v>
      </c>
      <c r="AF55" s="24">
        <f t="shared" si="7"/>
        <v>0</v>
      </c>
      <c r="AG55" s="20">
        <f t="shared" si="8"/>
        <v>0</v>
      </c>
      <c r="AH55" s="21">
        <f t="shared" si="9"/>
        <v>0</v>
      </c>
      <c r="AI55" s="21">
        <f t="shared" si="10"/>
        <v>0</v>
      </c>
      <c r="AJ55" s="22">
        <f t="shared" si="11"/>
        <v>1</v>
      </c>
      <c r="AK55" s="20">
        <f t="shared" si="12"/>
        <v>0</v>
      </c>
      <c r="AL55" s="21">
        <f t="shared" si="13"/>
        <v>0</v>
      </c>
      <c r="AM55" s="21">
        <f t="shared" si="14"/>
        <v>0</v>
      </c>
      <c r="AN55" s="22">
        <f t="shared" si="15"/>
        <v>1</v>
      </c>
      <c r="AO55" s="23">
        <f t="shared" si="16"/>
        <v>0</v>
      </c>
      <c r="AP55" s="21">
        <f t="shared" si="17"/>
        <v>0</v>
      </c>
      <c r="AQ55" s="21">
        <f t="shared" si="18"/>
        <v>1</v>
      </c>
      <c r="AR55" s="22">
        <f t="shared" si="19"/>
        <v>0</v>
      </c>
    </row>
    <row r="56" spans="1:44" ht="12" customHeight="1">
      <c r="A56" s="14">
        <v>7189</v>
      </c>
      <c r="B56" s="14">
        <v>2057</v>
      </c>
      <c r="C56" s="14" t="s">
        <v>71</v>
      </c>
      <c r="D56" s="43" t="s">
        <v>110</v>
      </c>
      <c r="E56" s="14">
        <v>2003</v>
      </c>
      <c r="F56" s="14">
        <v>2008</v>
      </c>
      <c r="G56" s="14" t="s">
        <v>37</v>
      </c>
      <c r="H56" s="17"/>
      <c r="I56" s="27"/>
      <c r="J56" s="45">
        <v>2010</v>
      </c>
      <c r="K56" s="45" t="s">
        <v>37</v>
      </c>
      <c r="L56" s="46" t="s">
        <v>37</v>
      </c>
      <c r="M56" s="45" t="s">
        <v>37</v>
      </c>
      <c r="N56" s="45" t="s">
        <v>37</v>
      </c>
      <c r="O56" s="45" t="s">
        <v>1</v>
      </c>
      <c r="P56" s="45" t="s">
        <v>37</v>
      </c>
      <c r="Q56" s="46" t="s">
        <v>37</v>
      </c>
      <c r="R56" s="46" t="s">
        <v>37</v>
      </c>
      <c r="S56" s="45" t="s">
        <v>38</v>
      </c>
      <c r="T56" s="45" t="s">
        <v>37</v>
      </c>
      <c r="U56" s="45" t="s">
        <v>37</v>
      </c>
      <c r="V56" s="46" t="s">
        <v>37</v>
      </c>
      <c r="W56" s="46" t="s">
        <v>37</v>
      </c>
      <c r="Y56" s="20">
        <f t="shared" si="0"/>
        <v>0</v>
      </c>
      <c r="Z56" s="21">
        <f t="shared" si="1"/>
        <v>0</v>
      </c>
      <c r="AA56" s="21">
        <f t="shared" si="2"/>
        <v>1</v>
      </c>
      <c r="AB56" s="22">
        <f t="shared" si="3"/>
        <v>0</v>
      </c>
      <c r="AC56" s="23">
        <f t="shared" si="4"/>
        <v>0</v>
      </c>
      <c r="AD56" s="21">
        <f t="shared" si="5"/>
        <v>0</v>
      </c>
      <c r="AE56" s="21">
        <f t="shared" si="6"/>
        <v>1</v>
      </c>
      <c r="AF56" s="24">
        <f t="shared" si="7"/>
        <v>0</v>
      </c>
      <c r="AG56" s="20">
        <f t="shared" si="8"/>
        <v>0</v>
      </c>
      <c r="AH56" s="21">
        <f t="shared" si="9"/>
        <v>0</v>
      </c>
      <c r="AI56" s="21">
        <f t="shared" si="10"/>
        <v>1</v>
      </c>
      <c r="AJ56" s="22">
        <f t="shared" si="11"/>
        <v>0</v>
      </c>
      <c r="AK56" s="20">
        <f t="shared" si="12"/>
        <v>0</v>
      </c>
      <c r="AL56" s="21">
        <f t="shared" si="13"/>
        <v>0</v>
      </c>
      <c r="AM56" s="21">
        <f t="shared" si="14"/>
        <v>1</v>
      </c>
      <c r="AN56" s="22">
        <f t="shared" si="15"/>
        <v>0</v>
      </c>
      <c r="AO56" s="23">
        <f t="shared" si="16"/>
        <v>0</v>
      </c>
      <c r="AP56" s="21">
        <f t="shared" si="17"/>
        <v>0</v>
      </c>
      <c r="AQ56" s="21">
        <f t="shared" si="18"/>
        <v>1</v>
      </c>
      <c r="AR56" s="22">
        <f t="shared" si="19"/>
        <v>0</v>
      </c>
    </row>
    <row r="57" spans="1:44" ht="12" customHeight="1">
      <c r="A57" s="14">
        <v>7136</v>
      </c>
      <c r="B57" s="14"/>
      <c r="C57" s="14" t="s">
        <v>66</v>
      </c>
      <c r="D57" s="43" t="s">
        <v>111</v>
      </c>
      <c r="E57" s="14">
        <v>1997</v>
      </c>
      <c r="F57" s="14">
        <v>2008</v>
      </c>
      <c r="G57" s="14" t="s">
        <v>37</v>
      </c>
      <c r="H57" s="17"/>
      <c r="I57" s="27"/>
      <c r="J57" s="45">
        <v>2010</v>
      </c>
      <c r="K57" s="45" t="s">
        <v>1</v>
      </c>
      <c r="L57" s="46" t="s">
        <v>37</v>
      </c>
      <c r="M57" s="45" t="s">
        <v>38</v>
      </c>
      <c r="N57" s="45" t="s">
        <v>36</v>
      </c>
      <c r="O57" s="45" t="s">
        <v>37</v>
      </c>
      <c r="P57" s="45" t="s">
        <v>38</v>
      </c>
      <c r="Q57" s="46" t="s">
        <v>36</v>
      </c>
      <c r="R57" s="46" t="s">
        <v>37</v>
      </c>
      <c r="S57" s="45" t="s">
        <v>37</v>
      </c>
      <c r="T57" s="45" t="s">
        <v>38</v>
      </c>
      <c r="U57" s="45" t="s">
        <v>38</v>
      </c>
      <c r="V57" s="46" t="s">
        <v>38</v>
      </c>
      <c r="W57" s="46" t="s">
        <v>1</v>
      </c>
      <c r="Y57" s="20">
        <f t="shared" si="0"/>
        <v>0</v>
      </c>
      <c r="Z57" s="21">
        <f t="shared" si="1"/>
        <v>0</v>
      </c>
      <c r="AA57" s="21">
        <f t="shared" si="2"/>
        <v>1</v>
      </c>
      <c r="AB57" s="22">
        <f t="shared" si="3"/>
        <v>0</v>
      </c>
      <c r="AC57" s="23">
        <f t="shared" si="4"/>
        <v>1</v>
      </c>
      <c r="AD57" s="21">
        <f t="shared" si="5"/>
        <v>0</v>
      </c>
      <c r="AE57" s="21">
        <f t="shared" si="6"/>
        <v>0</v>
      </c>
      <c r="AF57" s="24">
        <f t="shared" si="7"/>
        <v>0</v>
      </c>
      <c r="AG57" s="20">
        <f t="shared" si="8"/>
        <v>0</v>
      </c>
      <c r="AH57" s="21">
        <f t="shared" si="9"/>
        <v>0</v>
      </c>
      <c r="AI57" s="21">
        <f t="shared" si="10"/>
        <v>1</v>
      </c>
      <c r="AJ57" s="22">
        <f t="shared" si="11"/>
        <v>0</v>
      </c>
      <c r="AK57" s="20">
        <f t="shared" si="12"/>
        <v>0</v>
      </c>
      <c r="AL57" s="21">
        <f t="shared" si="13"/>
        <v>0</v>
      </c>
      <c r="AM57" s="21">
        <f t="shared" si="14"/>
        <v>0</v>
      </c>
      <c r="AN57" s="22">
        <f t="shared" si="15"/>
        <v>1</v>
      </c>
      <c r="AO57" s="23">
        <f t="shared" si="16"/>
        <v>0</v>
      </c>
      <c r="AP57" s="21">
        <f t="shared" si="17"/>
        <v>1</v>
      </c>
      <c r="AQ57" s="21">
        <f t="shared" si="18"/>
        <v>0</v>
      </c>
      <c r="AR57" s="22">
        <f t="shared" si="19"/>
        <v>0</v>
      </c>
    </row>
    <row r="58" spans="1:44" ht="12" customHeight="1">
      <c r="A58" s="14">
        <v>7176</v>
      </c>
      <c r="B58" s="14"/>
      <c r="C58" s="14" t="s">
        <v>90</v>
      </c>
      <c r="D58" s="43" t="s">
        <v>112</v>
      </c>
      <c r="E58" s="14">
        <v>2002</v>
      </c>
      <c r="F58" s="14">
        <v>2008</v>
      </c>
      <c r="G58" s="14" t="s">
        <v>38</v>
      </c>
      <c r="H58" s="17"/>
      <c r="I58" s="27"/>
      <c r="J58" s="47">
        <v>2011</v>
      </c>
      <c r="K58" s="47" t="s">
        <v>37</v>
      </c>
      <c r="L58" s="48" t="s">
        <v>37</v>
      </c>
      <c r="M58" s="47" t="s">
        <v>37</v>
      </c>
      <c r="N58" s="47" t="s">
        <v>37</v>
      </c>
      <c r="O58" s="47" t="s">
        <v>38</v>
      </c>
      <c r="P58" s="47" t="s">
        <v>37</v>
      </c>
      <c r="Q58" s="48" t="s">
        <v>37</v>
      </c>
      <c r="R58" s="48" t="s">
        <v>37</v>
      </c>
      <c r="S58" s="47" t="s">
        <v>37</v>
      </c>
      <c r="T58" s="47" t="s">
        <v>37</v>
      </c>
      <c r="U58" s="47" t="s">
        <v>37</v>
      </c>
      <c r="V58" s="48" t="s">
        <v>37</v>
      </c>
      <c r="W58" s="48" t="s">
        <v>37</v>
      </c>
      <c r="Y58" s="20">
        <f t="shared" si="0"/>
        <v>0</v>
      </c>
      <c r="Z58" s="21">
        <f t="shared" si="1"/>
        <v>0</v>
      </c>
      <c r="AA58" s="21">
        <f t="shared" si="2"/>
        <v>1</v>
      </c>
      <c r="AB58" s="22">
        <f t="shared" si="3"/>
        <v>0</v>
      </c>
      <c r="AC58" s="23">
        <f t="shared" si="4"/>
        <v>0</v>
      </c>
      <c r="AD58" s="21">
        <f t="shared" si="5"/>
        <v>0</v>
      </c>
      <c r="AE58" s="21">
        <f t="shared" si="6"/>
        <v>1</v>
      </c>
      <c r="AF58" s="24">
        <f t="shared" si="7"/>
        <v>0</v>
      </c>
      <c r="AG58" s="20">
        <f t="shared" si="8"/>
        <v>0</v>
      </c>
      <c r="AH58" s="21">
        <f t="shared" si="9"/>
        <v>0</v>
      </c>
      <c r="AI58" s="21">
        <f t="shared" si="10"/>
        <v>1</v>
      </c>
      <c r="AJ58" s="22">
        <f t="shared" si="11"/>
        <v>0</v>
      </c>
      <c r="AK58" s="20">
        <f t="shared" si="12"/>
        <v>0</v>
      </c>
      <c r="AL58" s="21">
        <f t="shared" si="13"/>
        <v>0</v>
      </c>
      <c r="AM58" s="21">
        <f t="shared" si="14"/>
        <v>1</v>
      </c>
      <c r="AN58" s="22">
        <f t="shared" si="15"/>
        <v>0</v>
      </c>
      <c r="AO58" s="23">
        <f t="shared" si="16"/>
        <v>0</v>
      </c>
      <c r="AP58" s="21">
        <f t="shared" si="17"/>
        <v>0</v>
      </c>
      <c r="AQ58" s="21">
        <f t="shared" si="18"/>
        <v>1</v>
      </c>
      <c r="AR58" s="22">
        <f t="shared" si="19"/>
        <v>0</v>
      </c>
    </row>
    <row r="59" spans="1:44" ht="12" customHeight="1">
      <c r="A59" s="14">
        <v>7185</v>
      </c>
      <c r="B59" s="14">
        <v>2016</v>
      </c>
      <c r="C59" s="14" t="s">
        <v>113</v>
      </c>
      <c r="D59" s="43" t="s">
        <v>114</v>
      </c>
      <c r="E59" s="14">
        <v>2003</v>
      </c>
      <c r="F59" s="14">
        <v>2009</v>
      </c>
      <c r="G59" s="14" t="s">
        <v>39</v>
      </c>
      <c r="H59" s="17"/>
      <c r="I59" s="27"/>
      <c r="J59" s="47">
        <v>2011</v>
      </c>
      <c r="K59" s="47" t="s">
        <v>37</v>
      </c>
      <c r="L59" s="48" t="s">
        <v>37</v>
      </c>
      <c r="M59" s="47" t="s">
        <v>37</v>
      </c>
      <c r="N59" s="47" t="s">
        <v>38</v>
      </c>
      <c r="O59" s="47" t="s">
        <v>38</v>
      </c>
      <c r="P59" s="47" t="s">
        <v>37</v>
      </c>
      <c r="Q59" s="48" t="s">
        <v>37</v>
      </c>
      <c r="R59" s="48" t="s">
        <v>37</v>
      </c>
      <c r="S59" s="47" t="s">
        <v>38</v>
      </c>
      <c r="T59" s="47" t="s">
        <v>37</v>
      </c>
      <c r="U59" s="47" t="s">
        <v>37</v>
      </c>
      <c r="V59" s="48" t="s">
        <v>37</v>
      </c>
      <c r="W59" s="48" t="s">
        <v>37</v>
      </c>
      <c r="Y59" s="20">
        <f t="shared" si="0"/>
        <v>0</v>
      </c>
      <c r="Z59" s="21">
        <f t="shared" si="1"/>
        <v>0</v>
      </c>
      <c r="AA59" s="21">
        <f t="shared" si="2"/>
        <v>1</v>
      </c>
      <c r="AB59" s="22">
        <f t="shared" si="3"/>
        <v>0</v>
      </c>
      <c r="AC59" s="23">
        <f t="shared" si="4"/>
        <v>0</v>
      </c>
      <c r="AD59" s="21">
        <f t="shared" si="5"/>
        <v>0</v>
      </c>
      <c r="AE59" s="21">
        <f t="shared" si="6"/>
        <v>1</v>
      </c>
      <c r="AF59" s="24">
        <f t="shared" si="7"/>
        <v>0</v>
      </c>
      <c r="AG59" s="20">
        <f t="shared" si="8"/>
        <v>0</v>
      </c>
      <c r="AH59" s="21">
        <f t="shared" si="9"/>
        <v>0</v>
      </c>
      <c r="AI59" s="21">
        <f t="shared" si="10"/>
        <v>1</v>
      </c>
      <c r="AJ59" s="22">
        <f t="shared" si="11"/>
        <v>0</v>
      </c>
      <c r="AK59" s="20">
        <f t="shared" si="12"/>
        <v>0</v>
      </c>
      <c r="AL59" s="21">
        <f t="shared" si="13"/>
        <v>0</v>
      </c>
      <c r="AM59" s="21">
        <f t="shared" si="14"/>
        <v>1</v>
      </c>
      <c r="AN59" s="22">
        <f t="shared" si="15"/>
        <v>0</v>
      </c>
      <c r="AO59" s="23">
        <f t="shared" si="16"/>
        <v>0</v>
      </c>
      <c r="AP59" s="21">
        <f t="shared" si="17"/>
        <v>0</v>
      </c>
      <c r="AQ59" s="21">
        <f t="shared" si="18"/>
        <v>1</v>
      </c>
      <c r="AR59" s="22">
        <f t="shared" si="19"/>
        <v>0</v>
      </c>
    </row>
    <row r="60" spans="1:44" s="49" customFormat="1" ht="12" customHeight="1">
      <c r="A60" s="14">
        <v>7197</v>
      </c>
      <c r="B60" s="14">
        <v>2081</v>
      </c>
      <c r="C60" s="42" t="s">
        <v>115</v>
      </c>
      <c r="D60" s="43" t="s">
        <v>116</v>
      </c>
      <c r="E60" s="44">
        <v>2004</v>
      </c>
      <c r="F60" s="14">
        <v>2009</v>
      </c>
      <c r="G60" s="14" t="s">
        <v>37</v>
      </c>
      <c r="H60" s="17"/>
      <c r="I60" s="27"/>
      <c r="J60" s="45">
        <v>2010</v>
      </c>
      <c r="K60" s="45" t="s">
        <v>37</v>
      </c>
      <c r="L60" s="46" t="s">
        <v>37</v>
      </c>
      <c r="M60" s="45" t="s">
        <v>1</v>
      </c>
      <c r="N60" s="45" t="s">
        <v>37</v>
      </c>
      <c r="O60" s="45" t="s">
        <v>38</v>
      </c>
      <c r="P60" s="45" t="s">
        <v>37</v>
      </c>
      <c r="Q60" s="46" t="s">
        <v>38</v>
      </c>
      <c r="R60" s="46" t="s">
        <v>37</v>
      </c>
      <c r="S60" s="45" t="s">
        <v>37</v>
      </c>
      <c r="T60" s="45" t="s">
        <v>37</v>
      </c>
      <c r="U60" s="45" t="s">
        <v>1</v>
      </c>
      <c r="V60" s="46" t="s">
        <v>1</v>
      </c>
      <c r="W60" s="46" t="s">
        <v>37</v>
      </c>
      <c r="Y60" s="20">
        <f t="shared" si="0"/>
        <v>0</v>
      </c>
      <c r="Z60" s="21">
        <f t="shared" si="1"/>
        <v>0</v>
      </c>
      <c r="AA60" s="21">
        <f t="shared" si="2"/>
        <v>1</v>
      </c>
      <c r="AB60" s="22">
        <f t="shared" si="3"/>
        <v>0</v>
      </c>
      <c r="AC60" s="23">
        <f t="shared" si="4"/>
        <v>0</v>
      </c>
      <c r="AD60" s="21">
        <f t="shared" si="5"/>
        <v>0</v>
      </c>
      <c r="AE60" s="21">
        <f t="shared" si="6"/>
        <v>0</v>
      </c>
      <c r="AF60" s="24">
        <f t="shared" si="7"/>
        <v>1</v>
      </c>
      <c r="AG60" s="20">
        <f t="shared" si="8"/>
        <v>0</v>
      </c>
      <c r="AH60" s="21">
        <f t="shared" si="9"/>
        <v>0</v>
      </c>
      <c r="AI60" s="21">
        <f t="shared" si="10"/>
        <v>1</v>
      </c>
      <c r="AJ60" s="22">
        <f t="shared" si="11"/>
        <v>0</v>
      </c>
      <c r="AK60" s="20">
        <f t="shared" si="12"/>
        <v>0</v>
      </c>
      <c r="AL60" s="21">
        <f t="shared" si="13"/>
        <v>1</v>
      </c>
      <c r="AM60" s="21">
        <f t="shared" si="14"/>
        <v>0</v>
      </c>
      <c r="AN60" s="22">
        <f t="shared" si="15"/>
        <v>0</v>
      </c>
      <c r="AO60" s="23">
        <f t="shared" si="16"/>
        <v>0</v>
      </c>
      <c r="AP60" s="21">
        <f t="shared" si="17"/>
        <v>0</v>
      </c>
      <c r="AQ60" s="21">
        <f t="shared" si="18"/>
        <v>1</v>
      </c>
      <c r="AR60" s="22">
        <f t="shared" si="19"/>
        <v>0</v>
      </c>
    </row>
    <row r="61" spans="1:44" s="49" customFormat="1" ht="12" customHeight="1">
      <c r="A61" s="14">
        <v>7177</v>
      </c>
      <c r="B61" s="14"/>
      <c r="C61" s="42" t="s">
        <v>44</v>
      </c>
      <c r="D61" s="43" t="s">
        <v>117</v>
      </c>
      <c r="E61" s="44">
        <v>2002</v>
      </c>
      <c r="F61" s="14">
        <v>2009</v>
      </c>
      <c r="G61" s="14" t="s">
        <v>38</v>
      </c>
      <c r="H61" s="17"/>
      <c r="I61" s="27"/>
      <c r="J61" s="45">
        <v>2010</v>
      </c>
      <c r="K61" s="45" t="s">
        <v>39</v>
      </c>
      <c r="L61" s="46" t="s">
        <v>38</v>
      </c>
      <c r="M61" s="45" t="s">
        <v>38</v>
      </c>
      <c r="N61" s="45" t="s">
        <v>38</v>
      </c>
      <c r="O61" s="45" t="s">
        <v>38</v>
      </c>
      <c r="P61" s="45" t="s">
        <v>37</v>
      </c>
      <c r="Q61" s="46" t="s">
        <v>38</v>
      </c>
      <c r="R61" s="46" t="s">
        <v>37</v>
      </c>
      <c r="S61" s="45" t="s">
        <v>38</v>
      </c>
      <c r="T61" s="45" t="s">
        <v>1</v>
      </c>
      <c r="U61" s="45" t="s">
        <v>38</v>
      </c>
      <c r="V61" s="46" t="s">
        <v>38</v>
      </c>
      <c r="W61" s="46" t="s">
        <v>39</v>
      </c>
      <c r="Y61" s="20">
        <f t="shared" si="0"/>
        <v>0</v>
      </c>
      <c r="Z61" s="21">
        <f t="shared" si="1"/>
        <v>0</v>
      </c>
      <c r="AA61" s="21">
        <f t="shared" si="2"/>
        <v>0</v>
      </c>
      <c r="AB61" s="22">
        <f t="shared" si="3"/>
        <v>1</v>
      </c>
      <c r="AC61" s="23">
        <f t="shared" si="4"/>
        <v>0</v>
      </c>
      <c r="AD61" s="21">
        <f t="shared" si="5"/>
        <v>0</v>
      </c>
      <c r="AE61" s="21">
        <f t="shared" si="6"/>
        <v>0</v>
      </c>
      <c r="AF61" s="24">
        <f t="shared" si="7"/>
        <v>1</v>
      </c>
      <c r="AG61" s="20">
        <f t="shared" si="8"/>
        <v>0</v>
      </c>
      <c r="AH61" s="21">
        <f t="shared" si="9"/>
        <v>0</v>
      </c>
      <c r="AI61" s="21">
        <f t="shared" si="10"/>
        <v>1</v>
      </c>
      <c r="AJ61" s="22">
        <f t="shared" si="11"/>
        <v>0</v>
      </c>
      <c r="AK61" s="20">
        <f t="shared" si="12"/>
        <v>0</v>
      </c>
      <c r="AL61" s="21">
        <f t="shared" si="13"/>
        <v>0</v>
      </c>
      <c r="AM61" s="21">
        <f t="shared" si="14"/>
        <v>0</v>
      </c>
      <c r="AN61" s="22">
        <f t="shared" si="15"/>
        <v>1</v>
      </c>
      <c r="AO61" s="23">
        <f t="shared" si="16"/>
        <v>0</v>
      </c>
      <c r="AP61" s="21">
        <f t="shared" si="17"/>
        <v>0</v>
      </c>
      <c r="AQ61" s="21">
        <f t="shared" si="18"/>
        <v>0</v>
      </c>
      <c r="AR61" s="22">
        <f t="shared" si="19"/>
        <v>1</v>
      </c>
    </row>
    <row r="62" spans="1:44" s="49" customFormat="1" ht="12" customHeight="1">
      <c r="A62" s="14">
        <v>7127</v>
      </c>
      <c r="B62" s="14"/>
      <c r="C62" s="42" t="s">
        <v>60</v>
      </c>
      <c r="D62" s="43" t="s">
        <v>118</v>
      </c>
      <c r="E62" s="44">
        <v>1996</v>
      </c>
      <c r="F62" s="14">
        <v>2009</v>
      </c>
      <c r="G62" s="14" t="s">
        <v>37</v>
      </c>
      <c r="H62" s="17"/>
      <c r="I62" s="27"/>
      <c r="J62" s="45">
        <v>2010</v>
      </c>
      <c r="K62" s="45" t="s">
        <v>1</v>
      </c>
      <c r="L62" s="46" t="s">
        <v>1</v>
      </c>
      <c r="M62" s="45" t="s">
        <v>1</v>
      </c>
      <c r="N62" s="45" t="s">
        <v>36</v>
      </c>
      <c r="O62" s="45" t="s">
        <v>1</v>
      </c>
      <c r="P62" s="45"/>
      <c r="Q62" s="46" t="s">
        <v>37</v>
      </c>
      <c r="R62" s="46" t="s">
        <v>1</v>
      </c>
      <c r="S62" s="45" t="s">
        <v>1</v>
      </c>
      <c r="T62" s="45" t="s">
        <v>37</v>
      </c>
      <c r="U62" s="45" t="s">
        <v>1</v>
      </c>
      <c r="V62" s="46" t="s">
        <v>1</v>
      </c>
      <c r="W62" s="46" t="s">
        <v>1</v>
      </c>
      <c r="Y62" s="20">
        <f t="shared" si="0"/>
        <v>0</v>
      </c>
      <c r="Z62" s="21">
        <f t="shared" si="1"/>
        <v>1</v>
      </c>
      <c r="AA62" s="21">
        <f t="shared" si="2"/>
        <v>0</v>
      </c>
      <c r="AB62" s="22">
        <f t="shared" si="3"/>
        <v>0</v>
      </c>
      <c r="AC62" s="23">
        <f t="shared" si="4"/>
        <v>0</v>
      </c>
      <c r="AD62" s="21">
        <f t="shared" si="5"/>
        <v>0</v>
      </c>
      <c r="AE62" s="21">
        <f t="shared" si="6"/>
        <v>1</v>
      </c>
      <c r="AF62" s="24">
        <f t="shared" si="7"/>
        <v>0</v>
      </c>
      <c r="AG62" s="20">
        <f t="shared" si="8"/>
        <v>0</v>
      </c>
      <c r="AH62" s="21">
        <f t="shared" si="9"/>
        <v>1</v>
      </c>
      <c r="AI62" s="21">
        <f t="shared" si="10"/>
        <v>0</v>
      </c>
      <c r="AJ62" s="22">
        <f t="shared" si="11"/>
        <v>0</v>
      </c>
      <c r="AK62" s="20">
        <f t="shared" si="12"/>
        <v>0</v>
      </c>
      <c r="AL62" s="21">
        <f t="shared" si="13"/>
        <v>1</v>
      </c>
      <c r="AM62" s="21">
        <f t="shared" si="14"/>
        <v>0</v>
      </c>
      <c r="AN62" s="22">
        <f t="shared" si="15"/>
        <v>0</v>
      </c>
      <c r="AO62" s="23">
        <f t="shared" si="16"/>
        <v>0</v>
      </c>
      <c r="AP62" s="21">
        <f t="shared" si="17"/>
        <v>1</v>
      </c>
      <c r="AQ62" s="21">
        <f t="shared" si="18"/>
        <v>0</v>
      </c>
      <c r="AR62" s="22">
        <f t="shared" si="19"/>
        <v>0</v>
      </c>
    </row>
    <row r="63" spans="1:44" s="49" customFormat="1" ht="12" customHeight="1">
      <c r="A63" s="14">
        <v>7101</v>
      </c>
      <c r="B63" s="14"/>
      <c r="C63" s="42" t="s">
        <v>66</v>
      </c>
      <c r="D63" s="43" t="s">
        <v>119</v>
      </c>
      <c r="E63" s="44">
        <v>1994</v>
      </c>
      <c r="F63" s="14">
        <v>2009</v>
      </c>
      <c r="G63" s="14" t="s">
        <v>37</v>
      </c>
      <c r="H63" s="17"/>
      <c r="I63" s="27"/>
      <c r="J63" s="45">
        <v>2012</v>
      </c>
      <c r="K63" s="45" t="s">
        <v>37</v>
      </c>
      <c r="L63" s="46" t="s">
        <v>37</v>
      </c>
      <c r="M63" s="45" t="s">
        <v>38</v>
      </c>
      <c r="N63" s="45" t="s">
        <v>36</v>
      </c>
      <c r="O63" s="45" t="s">
        <v>1</v>
      </c>
      <c r="P63" s="45" t="s">
        <v>37</v>
      </c>
      <c r="Q63" s="46" t="s">
        <v>37</v>
      </c>
      <c r="R63" s="46" t="s">
        <v>37</v>
      </c>
      <c r="S63" s="45" t="s">
        <v>37</v>
      </c>
      <c r="T63" s="45" t="s">
        <v>38</v>
      </c>
      <c r="U63" s="45" t="s">
        <v>38</v>
      </c>
      <c r="V63" s="46" t="s">
        <v>38</v>
      </c>
      <c r="W63" s="46" t="s">
        <v>37</v>
      </c>
      <c r="Y63" s="20">
        <f t="shared" si="0"/>
        <v>0</v>
      </c>
      <c r="Z63" s="21">
        <f t="shared" si="1"/>
        <v>0</v>
      </c>
      <c r="AA63" s="21">
        <f t="shared" si="2"/>
        <v>1</v>
      </c>
      <c r="AB63" s="22">
        <f t="shared" si="3"/>
        <v>0</v>
      </c>
      <c r="AC63" s="23">
        <f t="shared" si="4"/>
        <v>0</v>
      </c>
      <c r="AD63" s="21">
        <f t="shared" si="5"/>
        <v>0</v>
      </c>
      <c r="AE63" s="21">
        <f t="shared" si="6"/>
        <v>1</v>
      </c>
      <c r="AF63" s="24">
        <f t="shared" si="7"/>
        <v>0</v>
      </c>
      <c r="AG63" s="20">
        <f t="shared" si="8"/>
        <v>0</v>
      </c>
      <c r="AH63" s="21">
        <f t="shared" si="9"/>
        <v>0</v>
      </c>
      <c r="AI63" s="21">
        <f t="shared" si="10"/>
        <v>1</v>
      </c>
      <c r="AJ63" s="22">
        <f t="shared" si="11"/>
        <v>0</v>
      </c>
      <c r="AK63" s="20">
        <f t="shared" si="12"/>
        <v>0</v>
      </c>
      <c r="AL63" s="21">
        <f t="shared" si="13"/>
        <v>0</v>
      </c>
      <c r="AM63" s="21">
        <f t="shared" si="14"/>
        <v>0</v>
      </c>
      <c r="AN63" s="22">
        <f t="shared" si="15"/>
        <v>1</v>
      </c>
      <c r="AO63" s="23">
        <f t="shared" si="16"/>
        <v>0</v>
      </c>
      <c r="AP63" s="21">
        <f t="shared" si="17"/>
        <v>0</v>
      </c>
      <c r="AQ63" s="21">
        <f t="shared" si="18"/>
        <v>1</v>
      </c>
      <c r="AR63" s="22">
        <f t="shared" si="19"/>
        <v>0</v>
      </c>
    </row>
    <row r="64" spans="1:44" s="49" customFormat="1" ht="12" customHeight="1">
      <c r="A64" s="14">
        <v>7229</v>
      </c>
      <c r="B64" s="14" t="s">
        <v>120</v>
      </c>
      <c r="C64" s="42" t="s">
        <v>121</v>
      </c>
      <c r="D64" s="43" t="s">
        <v>122</v>
      </c>
      <c r="E64" s="44">
        <v>2006</v>
      </c>
      <c r="F64" s="14">
        <v>2010</v>
      </c>
      <c r="G64" s="14" t="s">
        <v>37</v>
      </c>
      <c r="H64" s="33">
        <v>2011</v>
      </c>
      <c r="I64" s="34" t="s">
        <v>1</v>
      </c>
      <c r="J64" s="52"/>
      <c r="K64" s="52"/>
      <c r="L64" s="35" t="s">
        <v>1</v>
      </c>
      <c r="M64" s="33" t="s">
        <v>1</v>
      </c>
      <c r="N64" s="33" t="s">
        <v>36</v>
      </c>
      <c r="O64" s="33" t="s">
        <v>36</v>
      </c>
      <c r="P64" s="33" t="s">
        <v>37</v>
      </c>
      <c r="Q64" s="35" t="s">
        <v>37</v>
      </c>
      <c r="R64" s="35" t="s">
        <v>1</v>
      </c>
      <c r="S64" s="33" t="s">
        <v>1</v>
      </c>
      <c r="T64" s="33" t="s">
        <v>1</v>
      </c>
      <c r="U64" s="33" t="s">
        <v>37</v>
      </c>
      <c r="V64" s="35" t="s">
        <v>37</v>
      </c>
      <c r="W64" s="35" t="s">
        <v>1</v>
      </c>
      <c r="Y64" s="20">
        <f t="shared" si="0"/>
        <v>0</v>
      </c>
      <c r="Z64" s="21">
        <f t="shared" si="1"/>
        <v>1</v>
      </c>
      <c r="AA64" s="21">
        <f t="shared" si="2"/>
        <v>0</v>
      </c>
      <c r="AB64" s="22">
        <f t="shared" si="3"/>
        <v>0</v>
      </c>
      <c r="AC64" s="23">
        <f t="shared" si="4"/>
        <v>0</v>
      </c>
      <c r="AD64" s="21">
        <f t="shared" si="5"/>
        <v>0</v>
      </c>
      <c r="AE64" s="21">
        <f t="shared" si="6"/>
        <v>1</v>
      </c>
      <c r="AF64" s="24">
        <f t="shared" si="7"/>
        <v>0</v>
      </c>
      <c r="AG64" s="20">
        <f t="shared" si="8"/>
        <v>0</v>
      </c>
      <c r="AH64" s="21">
        <f t="shared" si="9"/>
        <v>1</v>
      </c>
      <c r="AI64" s="21">
        <f t="shared" si="10"/>
        <v>0</v>
      </c>
      <c r="AJ64" s="22">
        <f t="shared" si="11"/>
        <v>0</v>
      </c>
      <c r="AK64" s="20">
        <f t="shared" si="12"/>
        <v>0</v>
      </c>
      <c r="AL64" s="21">
        <f t="shared" si="13"/>
        <v>0</v>
      </c>
      <c r="AM64" s="21">
        <f t="shared" si="14"/>
        <v>1</v>
      </c>
      <c r="AN64" s="22">
        <f t="shared" si="15"/>
        <v>0</v>
      </c>
      <c r="AO64" s="23">
        <f t="shared" si="16"/>
        <v>0</v>
      </c>
      <c r="AP64" s="21">
        <f t="shared" si="17"/>
        <v>1</v>
      </c>
      <c r="AQ64" s="21">
        <f t="shared" si="18"/>
        <v>0</v>
      </c>
      <c r="AR64" s="22">
        <f t="shared" si="19"/>
        <v>0</v>
      </c>
    </row>
    <row r="65" spans="1:44" s="49" customFormat="1" ht="12" customHeight="1">
      <c r="A65" s="14">
        <v>7229</v>
      </c>
      <c r="B65" s="14" t="s">
        <v>123</v>
      </c>
      <c r="C65" s="42" t="s">
        <v>121</v>
      </c>
      <c r="D65" s="43" t="s">
        <v>124</v>
      </c>
      <c r="E65" s="44">
        <v>2006</v>
      </c>
      <c r="F65" s="14">
        <v>2010</v>
      </c>
      <c r="G65" s="14" t="s">
        <v>37</v>
      </c>
      <c r="H65" s="33">
        <v>2011</v>
      </c>
      <c r="I65" s="34" t="s">
        <v>1</v>
      </c>
      <c r="J65" s="52"/>
      <c r="K65" s="52"/>
      <c r="L65" s="35" t="s">
        <v>1</v>
      </c>
      <c r="M65" s="33" t="s">
        <v>1</v>
      </c>
      <c r="N65" s="33" t="s">
        <v>37</v>
      </c>
      <c r="O65" s="33" t="s">
        <v>1</v>
      </c>
      <c r="P65" s="33" t="s">
        <v>37</v>
      </c>
      <c r="Q65" s="35" t="s">
        <v>37</v>
      </c>
      <c r="R65" s="35" t="s">
        <v>37</v>
      </c>
      <c r="S65" s="33" t="s">
        <v>1</v>
      </c>
      <c r="T65" s="33" t="s">
        <v>37</v>
      </c>
      <c r="U65" s="33" t="s">
        <v>37</v>
      </c>
      <c r="V65" s="35" t="s">
        <v>37</v>
      </c>
      <c r="W65" s="35" t="s">
        <v>1</v>
      </c>
      <c r="Y65" s="20">
        <f t="shared" si="0"/>
        <v>0</v>
      </c>
      <c r="Z65" s="21">
        <f t="shared" si="1"/>
        <v>1</v>
      </c>
      <c r="AA65" s="21">
        <f t="shared" si="2"/>
        <v>0</v>
      </c>
      <c r="AB65" s="22">
        <f t="shared" si="3"/>
        <v>0</v>
      </c>
      <c r="AC65" s="23">
        <f t="shared" si="4"/>
        <v>0</v>
      </c>
      <c r="AD65" s="21">
        <f t="shared" si="5"/>
        <v>0</v>
      </c>
      <c r="AE65" s="21">
        <f t="shared" si="6"/>
        <v>1</v>
      </c>
      <c r="AF65" s="24">
        <f t="shared" si="7"/>
        <v>0</v>
      </c>
      <c r="AG65" s="20">
        <f t="shared" si="8"/>
        <v>0</v>
      </c>
      <c r="AH65" s="21">
        <f t="shared" si="9"/>
        <v>0</v>
      </c>
      <c r="AI65" s="21">
        <f t="shared" si="10"/>
        <v>1</v>
      </c>
      <c r="AJ65" s="22">
        <f t="shared" si="11"/>
        <v>0</v>
      </c>
      <c r="AK65" s="20">
        <f t="shared" si="12"/>
        <v>0</v>
      </c>
      <c r="AL65" s="21">
        <f t="shared" si="13"/>
        <v>0</v>
      </c>
      <c r="AM65" s="21">
        <f t="shared" si="14"/>
        <v>1</v>
      </c>
      <c r="AN65" s="22">
        <f t="shared" si="15"/>
        <v>0</v>
      </c>
      <c r="AO65" s="23">
        <f t="shared" si="16"/>
        <v>0</v>
      </c>
      <c r="AP65" s="21">
        <f t="shared" si="17"/>
        <v>1</v>
      </c>
      <c r="AQ65" s="21">
        <f t="shared" si="18"/>
        <v>0</v>
      </c>
      <c r="AR65" s="22">
        <f t="shared" si="19"/>
        <v>0</v>
      </c>
    </row>
    <row r="66" spans="1:44" s="49" customFormat="1" ht="12" customHeight="1">
      <c r="A66" s="14">
        <v>7105</v>
      </c>
      <c r="B66" s="14"/>
      <c r="C66" s="42" t="s">
        <v>71</v>
      </c>
      <c r="D66" s="43" t="s">
        <v>125</v>
      </c>
      <c r="E66" s="44">
        <v>1994</v>
      </c>
      <c r="F66" s="14">
        <v>2010</v>
      </c>
      <c r="G66" s="14" t="s">
        <v>1</v>
      </c>
      <c r="H66" s="17"/>
      <c r="I66" s="27"/>
      <c r="J66" s="45">
        <v>2012</v>
      </c>
      <c r="K66" s="45" t="s">
        <v>177</v>
      </c>
      <c r="L66" s="46" t="s">
        <v>177</v>
      </c>
      <c r="M66" s="45" t="s">
        <v>37</v>
      </c>
      <c r="N66" s="45" t="s">
        <v>36</v>
      </c>
      <c r="O66" s="45" t="s">
        <v>36</v>
      </c>
      <c r="P66" s="45" t="s">
        <v>37</v>
      </c>
      <c r="Q66" s="46" t="s">
        <v>36</v>
      </c>
      <c r="R66" s="46" t="s">
        <v>177</v>
      </c>
      <c r="S66" s="45" t="s">
        <v>177</v>
      </c>
      <c r="T66" s="45" t="s">
        <v>177</v>
      </c>
      <c r="U66" s="45" t="s">
        <v>37</v>
      </c>
      <c r="V66" s="46" t="s">
        <v>37</v>
      </c>
      <c r="W66" s="46" t="s">
        <v>177</v>
      </c>
      <c r="Y66" s="20">
        <f t="shared" si="0"/>
        <v>0</v>
      </c>
      <c r="Z66" s="21">
        <f t="shared" si="1"/>
        <v>0</v>
      </c>
      <c r="AA66" s="21">
        <f t="shared" si="2"/>
        <v>0</v>
      </c>
      <c r="AB66" s="22">
        <f t="shared" si="3"/>
        <v>0</v>
      </c>
      <c r="AC66" s="23">
        <f t="shared" si="4"/>
        <v>1</v>
      </c>
      <c r="AD66" s="21">
        <f t="shared" si="5"/>
        <v>0</v>
      </c>
      <c r="AE66" s="21">
        <f t="shared" si="6"/>
        <v>0</v>
      </c>
      <c r="AF66" s="24">
        <f t="shared" si="7"/>
        <v>0</v>
      </c>
      <c r="AG66" s="20">
        <f t="shared" si="8"/>
        <v>0</v>
      </c>
      <c r="AH66" s="21">
        <f t="shared" si="9"/>
        <v>0</v>
      </c>
      <c r="AI66" s="21">
        <f t="shared" si="10"/>
        <v>0</v>
      </c>
      <c r="AJ66" s="22">
        <f t="shared" si="11"/>
        <v>0</v>
      </c>
      <c r="AK66" s="20">
        <f t="shared" si="12"/>
        <v>0</v>
      </c>
      <c r="AL66" s="21">
        <f t="shared" si="13"/>
        <v>0</v>
      </c>
      <c r="AM66" s="21">
        <f t="shared" si="14"/>
        <v>1</v>
      </c>
      <c r="AN66" s="22">
        <f t="shared" si="15"/>
        <v>0</v>
      </c>
      <c r="AO66" s="23">
        <f t="shared" si="16"/>
        <v>0</v>
      </c>
      <c r="AP66" s="21">
        <f t="shared" si="17"/>
        <v>0</v>
      </c>
      <c r="AQ66" s="21">
        <f t="shared" si="18"/>
        <v>0</v>
      </c>
      <c r="AR66" s="22">
        <f t="shared" si="19"/>
        <v>0</v>
      </c>
    </row>
    <row r="67" spans="1:44" s="49" customFormat="1" ht="12" customHeight="1">
      <c r="A67" s="14">
        <v>7199</v>
      </c>
      <c r="B67" s="14"/>
      <c r="C67" s="42" t="s">
        <v>126</v>
      </c>
      <c r="D67" s="43" t="s">
        <v>127</v>
      </c>
      <c r="E67" s="44">
        <v>2004</v>
      </c>
      <c r="F67" s="14">
        <v>2010</v>
      </c>
      <c r="G67" s="14" t="s">
        <v>39</v>
      </c>
      <c r="H67" s="17"/>
      <c r="I67" s="27"/>
      <c r="J67" s="45">
        <v>2012</v>
      </c>
      <c r="K67" s="45" t="s">
        <v>39</v>
      </c>
      <c r="L67" s="46" t="s">
        <v>37</v>
      </c>
      <c r="M67" s="45" t="s">
        <v>37</v>
      </c>
      <c r="N67" s="45" t="s">
        <v>38</v>
      </c>
      <c r="O67" s="45" t="s">
        <v>38</v>
      </c>
      <c r="P67" s="45" t="s">
        <v>37</v>
      </c>
      <c r="Q67" s="46" t="s">
        <v>38</v>
      </c>
      <c r="R67" s="46" t="s">
        <v>38</v>
      </c>
      <c r="S67" s="45" t="s">
        <v>38</v>
      </c>
      <c r="T67" s="45" t="s">
        <v>38</v>
      </c>
      <c r="U67" s="45" t="s">
        <v>37</v>
      </c>
      <c r="V67" s="46" t="s">
        <v>37</v>
      </c>
      <c r="W67" s="46" t="s">
        <v>39</v>
      </c>
      <c r="Y67" s="20">
        <f t="shared" ref="Y67:Y96" si="20">IF($L67="U",1,0)</f>
        <v>0</v>
      </c>
      <c r="Z67" s="21">
        <f t="shared" ref="Z67:Z96" si="21">IF($L67="Ps",1,0)</f>
        <v>0</v>
      </c>
      <c r="AA67" s="21">
        <f t="shared" ref="AA67:AA96" si="22">IF($L67="S",1,0)</f>
        <v>1</v>
      </c>
      <c r="AB67" s="22">
        <f t="shared" ref="AB67:AB96" si="23">IF($L67="E",1,0)</f>
        <v>0</v>
      </c>
      <c r="AC67" s="23">
        <f t="shared" ref="AC67:AC96" si="24">IF($Q67="U",1,0)</f>
        <v>0</v>
      </c>
      <c r="AD67" s="21">
        <f t="shared" ref="AD67:AD96" si="25">IF($Q67="PS",1,0)</f>
        <v>0</v>
      </c>
      <c r="AE67" s="21">
        <f t="shared" ref="AE67:AE96" si="26">IF($Q67="S",1,0)</f>
        <v>0</v>
      </c>
      <c r="AF67" s="24">
        <f t="shared" ref="AF67:AF96" si="27">IF($Q67="E",1,0)</f>
        <v>1</v>
      </c>
      <c r="AG67" s="20">
        <f t="shared" ref="AG67:AG96" si="28">IF($R67="U",1,0)</f>
        <v>0</v>
      </c>
      <c r="AH67" s="21">
        <f t="shared" ref="AH67:AH96" si="29">IF($R67="Ps",1,0)</f>
        <v>0</v>
      </c>
      <c r="AI67" s="21">
        <f t="shared" ref="AI67:AI96" si="30">IF($R67="S",1,0)</f>
        <v>0</v>
      </c>
      <c r="AJ67" s="22">
        <f t="shared" ref="AJ67:AJ96" si="31">IF($R67="E",1,0)</f>
        <v>1</v>
      </c>
      <c r="AK67" s="20">
        <f t="shared" ref="AK67:AK96" si="32">IF($V67="U",1,0)</f>
        <v>0</v>
      </c>
      <c r="AL67" s="21">
        <f t="shared" ref="AL67:AL96" si="33">IF($V67="Ps",1,0)</f>
        <v>0</v>
      </c>
      <c r="AM67" s="21">
        <f t="shared" ref="AM67:AM96" si="34">IF($V67="S",1,0)</f>
        <v>1</v>
      </c>
      <c r="AN67" s="22">
        <f t="shared" ref="AN67:AN96" si="35">IF($V67="E",1,0)</f>
        <v>0</v>
      </c>
      <c r="AO67" s="23">
        <f t="shared" ref="AO67:AO96" si="36">IF($W67="U",1,0)</f>
        <v>0</v>
      </c>
      <c r="AP67" s="21">
        <f t="shared" ref="AP67:AP96" si="37">IF($W67="Ps",1,0)</f>
        <v>0</v>
      </c>
      <c r="AQ67" s="21">
        <f t="shared" ref="AQ67:AQ96" si="38">IF($W67="S",1,0)</f>
        <v>0</v>
      </c>
      <c r="AR67" s="22">
        <f t="shared" ref="AR67:AR96" si="39">IF($W67="HS",1,0)</f>
        <v>1</v>
      </c>
    </row>
    <row r="68" spans="1:44" s="49" customFormat="1" ht="12" customHeight="1">
      <c r="A68" s="14">
        <v>7219</v>
      </c>
      <c r="B68" s="14"/>
      <c r="C68" s="42" t="s">
        <v>60</v>
      </c>
      <c r="D68" s="43" t="s">
        <v>128</v>
      </c>
      <c r="E68" s="44">
        <v>2005</v>
      </c>
      <c r="F68" s="14">
        <v>2010</v>
      </c>
      <c r="G68" s="14" t="s">
        <v>39</v>
      </c>
      <c r="H68" s="33">
        <v>2012</v>
      </c>
      <c r="I68" s="34" t="s">
        <v>37</v>
      </c>
      <c r="J68" s="52"/>
      <c r="K68" s="52"/>
      <c r="L68" s="35" t="s">
        <v>37</v>
      </c>
      <c r="M68" s="33" t="s">
        <v>37</v>
      </c>
      <c r="N68" s="33" t="s">
        <v>38</v>
      </c>
      <c r="O68" s="33" t="s">
        <v>38</v>
      </c>
      <c r="P68" s="33" t="s">
        <v>37</v>
      </c>
      <c r="Q68" s="35" t="s">
        <v>38</v>
      </c>
      <c r="R68" s="35" t="s">
        <v>37</v>
      </c>
      <c r="S68" s="33" t="s">
        <v>37</v>
      </c>
      <c r="T68" s="33" t="s">
        <v>37</v>
      </c>
      <c r="U68" s="33" t="s">
        <v>37</v>
      </c>
      <c r="V68" s="35" t="s">
        <v>177</v>
      </c>
      <c r="W68" s="35" t="s">
        <v>37</v>
      </c>
      <c r="Y68" s="20">
        <f t="shared" si="20"/>
        <v>0</v>
      </c>
      <c r="Z68" s="21">
        <f t="shared" si="21"/>
        <v>0</v>
      </c>
      <c r="AA68" s="21">
        <f t="shared" si="22"/>
        <v>1</v>
      </c>
      <c r="AB68" s="22">
        <f t="shared" si="23"/>
        <v>0</v>
      </c>
      <c r="AC68" s="23">
        <f t="shared" si="24"/>
        <v>0</v>
      </c>
      <c r="AD68" s="21">
        <f t="shared" si="25"/>
        <v>0</v>
      </c>
      <c r="AE68" s="21">
        <f t="shared" si="26"/>
        <v>0</v>
      </c>
      <c r="AF68" s="24">
        <f t="shared" si="27"/>
        <v>1</v>
      </c>
      <c r="AG68" s="20">
        <f t="shared" si="28"/>
        <v>0</v>
      </c>
      <c r="AH68" s="21">
        <f t="shared" si="29"/>
        <v>0</v>
      </c>
      <c r="AI68" s="21">
        <f t="shared" si="30"/>
        <v>1</v>
      </c>
      <c r="AJ68" s="22">
        <f t="shared" si="31"/>
        <v>0</v>
      </c>
      <c r="AK68" s="20">
        <f t="shared" si="32"/>
        <v>0</v>
      </c>
      <c r="AL68" s="21">
        <f t="shared" si="33"/>
        <v>0</v>
      </c>
      <c r="AM68" s="21">
        <f t="shared" si="34"/>
        <v>0</v>
      </c>
      <c r="AN68" s="22">
        <f t="shared" si="35"/>
        <v>0</v>
      </c>
      <c r="AO68" s="23">
        <f t="shared" si="36"/>
        <v>0</v>
      </c>
      <c r="AP68" s="21">
        <f t="shared" si="37"/>
        <v>0</v>
      </c>
      <c r="AQ68" s="21">
        <f t="shared" si="38"/>
        <v>1</v>
      </c>
      <c r="AR68" s="22">
        <f t="shared" si="39"/>
        <v>0</v>
      </c>
    </row>
    <row r="69" spans="1:44" s="49" customFormat="1" ht="12" customHeight="1">
      <c r="A69" s="14">
        <v>7244</v>
      </c>
      <c r="B69" s="14">
        <v>2255</v>
      </c>
      <c r="C69" s="42" t="s">
        <v>60</v>
      </c>
      <c r="D69" s="43" t="s">
        <v>129</v>
      </c>
      <c r="E69" s="44">
        <v>2006</v>
      </c>
      <c r="F69" s="14">
        <v>2010</v>
      </c>
      <c r="G69" s="14" t="s">
        <v>39</v>
      </c>
      <c r="H69" s="17"/>
      <c r="I69" s="27"/>
      <c r="J69" s="45">
        <v>2012</v>
      </c>
      <c r="K69" s="45" t="s">
        <v>37</v>
      </c>
      <c r="L69" s="46" t="s">
        <v>38</v>
      </c>
      <c r="M69" s="45" t="s">
        <v>38</v>
      </c>
      <c r="N69" s="45" t="s">
        <v>38</v>
      </c>
      <c r="O69" s="45" t="s">
        <v>38</v>
      </c>
      <c r="P69" s="45" t="s">
        <v>37</v>
      </c>
      <c r="Q69" s="46" t="s">
        <v>37</v>
      </c>
      <c r="R69" s="46" t="s">
        <v>37</v>
      </c>
      <c r="S69" s="45" t="s">
        <v>37</v>
      </c>
      <c r="T69" s="45" t="s">
        <v>37</v>
      </c>
      <c r="U69" s="45" t="s">
        <v>37</v>
      </c>
      <c r="V69" s="46" t="s">
        <v>38</v>
      </c>
      <c r="W69" s="46" t="s">
        <v>37</v>
      </c>
      <c r="Y69" s="20">
        <f t="shared" si="20"/>
        <v>0</v>
      </c>
      <c r="Z69" s="21">
        <f t="shared" si="21"/>
        <v>0</v>
      </c>
      <c r="AA69" s="21">
        <f t="shared" si="22"/>
        <v>0</v>
      </c>
      <c r="AB69" s="22">
        <f t="shared" si="23"/>
        <v>1</v>
      </c>
      <c r="AC69" s="23">
        <f t="shared" si="24"/>
        <v>0</v>
      </c>
      <c r="AD69" s="21">
        <f t="shared" si="25"/>
        <v>0</v>
      </c>
      <c r="AE69" s="21">
        <f t="shared" si="26"/>
        <v>1</v>
      </c>
      <c r="AF69" s="24">
        <f t="shared" si="27"/>
        <v>0</v>
      </c>
      <c r="AG69" s="20">
        <f t="shared" si="28"/>
        <v>0</v>
      </c>
      <c r="AH69" s="21">
        <f t="shared" si="29"/>
        <v>0</v>
      </c>
      <c r="AI69" s="21">
        <f t="shared" si="30"/>
        <v>1</v>
      </c>
      <c r="AJ69" s="22">
        <f t="shared" si="31"/>
        <v>0</v>
      </c>
      <c r="AK69" s="54">
        <f t="shared" si="32"/>
        <v>0</v>
      </c>
      <c r="AL69" s="55">
        <f t="shared" si="33"/>
        <v>0</v>
      </c>
      <c r="AM69" s="55">
        <f t="shared" si="34"/>
        <v>0</v>
      </c>
      <c r="AN69" s="56">
        <f t="shared" si="35"/>
        <v>1</v>
      </c>
      <c r="AO69" s="23">
        <f t="shared" si="36"/>
        <v>0</v>
      </c>
      <c r="AP69" s="21">
        <f t="shared" si="37"/>
        <v>0</v>
      </c>
      <c r="AQ69" s="21">
        <f t="shared" si="38"/>
        <v>1</v>
      </c>
      <c r="AR69" s="22">
        <f t="shared" si="39"/>
        <v>0</v>
      </c>
    </row>
    <row r="70" spans="1:44" s="49" customFormat="1" ht="12" customHeight="1">
      <c r="A70" s="57">
        <v>7170</v>
      </c>
      <c r="B70" s="57"/>
      <c r="C70" s="58" t="s">
        <v>66</v>
      </c>
      <c r="D70" s="59" t="s">
        <v>130</v>
      </c>
      <c r="E70" s="44">
        <v>2001</v>
      </c>
      <c r="F70" s="53">
        <v>2011</v>
      </c>
      <c r="G70" s="53" t="s">
        <v>37</v>
      </c>
      <c r="H70" s="52"/>
      <c r="I70" s="27"/>
      <c r="J70" s="52"/>
      <c r="K70" s="52"/>
      <c r="L70" s="51" t="s">
        <v>37</v>
      </c>
      <c r="M70" s="50" t="s">
        <v>38</v>
      </c>
      <c r="N70" s="50" t="s">
        <v>1</v>
      </c>
      <c r="O70" s="50" t="s">
        <v>37</v>
      </c>
      <c r="P70" s="50" t="s">
        <v>37</v>
      </c>
      <c r="Q70" s="51" t="s">
        <v>1</v>
      </c>
      <c r="R70" s="51" t="s">
        <v>37</v>
      </c>
      <c r="S70" s="50" t="s">
        <v>37</v>
      </c>
      <c r="T70" s="50" t="s">
        <v>37</v>
      </c>
      <c r="U70" s="50" t="s">
        <v>37</v>
      </c>
      <c r="V70" s="51" t="s">
        <v>38</v>
      </c>
      <c r="W70" s="51" t="s">
        <v>37</v>
      </c>
      <c r="Y70" s="20">
        <f t="shared" si="20"/>
        <v>0</v>
      </c>
      <c r="Z70" s="21">
        <f t="shared" si="21"/>
        <v>0</v>
      </c>
      <c r="AA70" s="21">
        <f t="shared" si="22"/>
        <v>1</v>
      </c>
      <c r="AB70" s="22">
        <f t="shared" si="23"/>
        <v>0</v>
      </c>
      <c r="AC70" s="23">
        <f t="shared" si="24"/>
        <v>0</v>
      </c>
      <c r="AD70" s="21">
        <f t="shared" si="25"/>
        <v>1</v>
      </c>
      <c r="AE70" s="21">
        <f t="shared" si="26"/>
        <v>0</v>
      </c>
      <c r="AF70" s="24">
        <f t="shared" si="27"/>
        <v>0</v>
      </c>
      <c r="AG70" s="20">
        <f t="shared" si="28"/>
        <v>0</v>
      </c>
      <c r="AH70" s="21">
        <f t="shared" si="29"/>
        <v>0</v>
      </c>
      <c r="AI70" s="21">
        <f t="shared" si="30"/>
        <v>1</v>
      </c>
      <c r="AJ70" s="22">
        <f t="shared" si="31"/>
        <v>0</v>
      </c>
      <c r="AK70" s="54">
        <f t="shared" si="32"/>
        <v>0</v>
      </c>
      <c r="AL70" s="55">
        <f t="shared" si="33"/>
        <v>0</v>
      </c>
      <c r="AM70" s="55">
        <f t="shared" si="34"/>
        <v>0</v>
      </c>
      <c r="AN70" s="56">
        <f t="shared" si="35"/>
        <v>1</v>
      </c>
      <c r="AO70" s="23">
        <f t="shared" si="36"/>
        <v>0</v>
      </c>
      <c r="AP70" s="21">
        <f t="shared" si="37"/>
        <v>0</v>
      </c>
      <c r="AQ70" s="21">
        <f t="shared" si="38"/>
        <v>1</v>
      </c>
      <c r="AR70" s="22">
        <f t="shared" si="39"/>
        <v>0</v>
      </c>
    </row>
    <row r="71" spans="1:44" s="49" customFormat="1" ht="12" customHeight="1">
      <c r="A71" s="57">
        <v>7240</v>
      </c>
      <c r="B71" s="57"/>
      <c r="C71" s="58" t="s">
        <v>60</v>
      </c>
      <c r="D71" s="59" t="s">
        <v>131</v>
      </c>
      <c r="E71" s="44">
        <v>2006</v>
      </c>
      <c r="F71" s="14">
        <v>2011</v>
      </c>
      <c r="G71" s="14" t="s">
        <v>37</v>
      </c>
      <c r="H71" s="52"/>
      <c r="I71" s="27"/>
      <c r="J71" s="45">
        <v>2012</v>
      </c>
      <c r="K71" s="45" t="s">
        <v>37</v>
      </c>
      <c r="L71" s="46" t="s">
        <v>37</v>
      </c>
      <c r="M71" s="45" t="s">
        <v>37</v>
      </c>
      <c r="N71" s="45" t="s">
        <v>177</v>
      </c>
      <c r="O71" s="45" t="s">
        <v>177</v>
      </c>
      <c r="P71" s="45" t="s">
        <v>37</v>
      </c>
      <c r="Q71" s="46" t="s">
        <v>38</v>
      </c>
      <c r="R71" s="46" t="s">
        <v>37</v>
      </c>
      <c r="S71" s="45" t="s">
        <v>37</v>
      </c>
      <c r="T71" s="45" t="s">
        <v>37</v>
      </c>
      <c r="U71" s="45" t="s">
        <v>37</v>
      </c>
      <c r="V71" s="46" t="s">
        <v>37</v>
      </c>
      <c r="W71" s="46" t="s">
        <v>37</v>
      </c>
      <c r="Y71" s="20">
        <f t="shared" si="20"/>
        <v>0</v>
      </c>
      <c r="Z71" s="21">
        <f t="shared" si="21"/>
        <v>0</v>
      </c>
      <c r="AA71" s="21">
        <f t="shared" si="22"/>
        <v>1</v>
      </c>
      <c r="AB71" s="22">
        <f t="shared" si="23"/>
        <v>0</v>
      </c>
      <c r="AC71" s="23">
        <f t="shared" si="24"/>
        <v>0</v>
      </c>
      <c r="AD71" s="21">
        <f t="shared" si="25"/>
        <v>0</v>
      </c>
      <c r="AE71" s="21">
        <f t="shared" si="26"/>
        <v>0</v>
      </c>
      <c r="AF71" s="24">
        <f t="shared" si="27"/>
        <v>1</v>
      </c>
      <c r="AG71" s="20">
        <f t="shared" si="28"/>
        <v>0</v>
      </c>
      <c r="AH71" s="21">
        <f t="shared" si="29"/>
        <v>0</v>
      </c>
      <c r="AI71" s="21">
        <f t="shared" si="30"/>
        <v>1</v>
      </c>
      <c r="AJ71" s="22">
        <f t="shared" si="31"/>
        <v>0</v>
      </c>
      <c r="AK71" s="20">
        <f t="shared" si="32"/>
        <v>0</v>
      </c>
      <c r="AL71" s="21">
        <f t="shared" si="33"/>
        <v>0</v>
      </c>
      <c r="AM71" s="21">
        <f t="shared" si="34"/>
        <v>1</v>
      </c>
      <c r="AN71" s="22">
        <f t="shared" si="35"/>
        <v>0</v>
      </c>
      <c r="AO71" s="23">
        <f t="shared" si="36"/>
        <v>0</v>
      </c>
      <c r="AP71" s="21">
        <f t="shared" si="37"/>
        <v>0</v>
      </c>
      <c r="AQ71" s="21">
        <f t="shared" si="38"/>
        <v>1</v>
      </c>
      <c r="AR71" s="22">
        <f t="shared" si="39"/>
        <v>0</v>
      </c>
    </row>
    <row r="72" spans="1:44" s="49" customFormat="1" ht="12" customHeight="1">
      <c r="A72" s="57">
        <v>7235</v>
      </c>
      <c r="B72" s="57"/>
      <c r="C72" s="58" t="s">
        <v>132</v>
      </c>
      <c r="D72" s="59" t="s">
        <v>133</v>
      </c>
      <c r="E72" s="44">
        <v>2006</v>
      </c>
      <c r="F72" s="53">
        <v>2011</v>
      </c>
      <c r="G72" s="53" t="s">
        <v>36</v>
      </c>
      <c r="H72" s="52"/>
      <c r="I72" s="60"/>
      <c r="J72" s="52"/>
      <c r="K72" s="52"/>
      <c r="L72" s="51" t="s">
        <v>1</v>
      </c>
      <c r="M72" s="50" t="s">
        <v>37</v>
      </c>
      <c r="N72" s="50" t="s">
        <v>36</v>
      </c>
      <c r="O72" s="50" t="s">
        <v>36</v>
      </c>
      <c r="P72" s="50" t="s">
        <v>1</v>
      </c>
      <c r="Q72" s="51" t="s">
        <v>36</v>
      </c>
      <c r="R72" s="51" t="s">
        <v>37</v>
      </c>
      <c r="S72" s="50" t="s">
        <v>1</v>
      </c>
      <c r="T72" s="50" t="s">
        <v>37</v>
      </c>
      <c r="U72" s="50" t="s">
        <v>37</v>
      </c>
      <c r="V72" s="51" t="s">
        <v>37</v>
      </c>
      <c r="W72" s="51" t="s">
        <v>36</v>
      </c>
      <c r="Y72" s="20">
        <f t="shared" si="20"/>
        <v>0</v>
      </c>
      <c r="Z72" s="21">
        <f t="shared" si="21"/>
        <v>1</v>
      </c>
      <c r="AA72" s="21">
        <f t="shared" si="22"/>
        <v>0</v>
      </c>
      <c r="AB72" s="22">
        <f t="shared" si="23"/>
        <v>0</v>
      </c>
      <c r="AC72" s="23">
        <f t="shared" si="24"/>
        <v>1</v>
      </c>
      <c r="AD72" s="21">
        <f t="shared" si="25"/>
        <v>0</v>
      </c>
      <c r="AE72" s="21">
        <f t="shared" si="26"/>
        <v>0</v>
      </c>
      <c r="AF72" s="24">
        <f t="shared" si="27"/>
        <v>0</v>
      </c>
      <c r="AG72" s="20">
        <f t="shared" si="28"/>
        <v>0</v>
      </c>
      <c r="AH72" s="21">
        <f t="shared" si="29"/>
        <v>0</v>
      </c>
      <c r="AI72" s="21">
        <f t="shared" si="30"/>
        <v>1</v>
      </c>
      <c r="AJ72" s="22">
        <f t="shared" si="31"/>
        <v>0</v>
      </c>
      <c r="AK72" s="20">
        <f t="shared" si="32"/>
        <v>0</v>
      </c>
      <c r="AL72" s="21">
        <f t="shared" si="33"/>
        <v>0</v>
      </c>
      <c r="AM72" s="21">
        <f t="shared" si="34"/>
        <v>1</v>
      </c>
      <c r="AN72" s="22">
        <f t="shared" si="35"/>
        <v>0</v>
      </c>
      <c r="AO72" s="23">
        <f t="shared" si="36"/>
        <v>1</v>
      </c>
      <c r="AP72" s="21">
        <f t="shared" si="37"/>
        <v>0</v>
      </c>
      <c r="AQ72" s="21">
        <f t="shared" si="38"/>
        <v>0</v>
      </c>
      <c r="AR72" s="22">
        <f t="shared" si="39"/>
        <v>0</v>
      </c>
    </row>
    <row r="73" spans="1:44" s="49" customFormat="1" ht="12" customHeight="1">
      <c r="A73" s="57">
        <v>7255</v>
      </c>
      <c r="B73" s="57"/>
      <c r="C73" s="58" t="s">
        <v>132</v>
      </c>
      <c r="D73" s="59" t="s">
        <v>134</v>
      </c>
      <c r="E73" s="44">
        <v>2007</v>
      </c>
      <c r="F73" s="53">
        <v>2011</v>
      </c>
      <c r="G73" s="53" t="s">
        <v>37</v>
      </c>
      <c r="H73" s="52"/>
      <c r="I73" s="60"/>
      <c r="J73" s="52"/>
      <c r="K73" s="52"/>
      <c r="L73" s="51" t="s">
        <v>37</v>
      </c>
      <c r="M73" s="50" t="s">
        <v>37</v>
      </c>
      <c r="N73" s="50" t="s">
        <v>1</v>
      </c>
      <c r="O73" s="50" t="s">
        <v>36</v>
      </c>
      <c r="P73" s="50" t="s">
        <v>37</v>
      </c>
      <c r="Q73" s="51" t="s">
        <v>37</v>
      </c>
      <c r="R73" s="51" t="s">
        <v>37</v>
      </c>
      <c r="S73" s="50" t="s">
        <v>37</v>
      </c>
      <c r="T73" s="50" t="s">
        <v>37</v>
      </c>
      <c r="U73" s="50" t="s">
        <v>38</v>
      </c>
      <c r="V73" s="51" t="s">
        <v>37</v>
      </c>
      <c r="W73" s="51" t="s">
        <v>37</v>
      </c>
      <c r="Y73" s="20">
        <f t="shared" si="20"/>
        <v>0</v>
      </c>
      <c r="Z73" s="21">
        <f t="shared" si="21"/>
        <v>0</v>
      </c>
      <c r="AA73" s="21">
        <f t="shared" si="22"/>
        <v>1</v>
      </c>
      <c r="AB73" s="22">
        <f t="shared" si="23"/>
        <v>0</v>
      </c>
      <c r="AC73" s="23">
        <f t="shared" si="24"/>
        <v>0</v>
      </c>
      <c r="AD73" s="21">
        <f t="shared" si="25"/>
        <v>0</v>
      </c>
      <c r="AE73" s="21">
        <f t="shared" si="26"/>
        <v>1</v>
      </c>
      <c r="AF73" s="24">
        <f t="shared" si="27"/>
        <v>0</v>
      </c>
      <c r="AG73" s="20">
        <f t="shared" si="28"/>
        <v>0</v>
      </c>
      <c r="AH73" s="21">
        <f t="shared" si="29"/>
        <v>0</v>
      </c>
      <c r="AI73" s="21">
        <f t="shared" si="30"/>
        <v>1</v>
      </c>
      <c r="AJ73" s="22">
        <f t="shared" si="31"/>
        <v>0</v>
      </c>
      <c r="AK73" s="20">
        <f t="shared" si="32"/>
        <v>0</v>
      </c>
      <c r="AL73" s="21">
        <f t="shared" si="33"/>
        <v>0</v>
      </c>
      <c r="AM73" s="21">
        <f t="shared" si="34"/>
        <v>1</v>
      </c>
      <c r="AN73" s="22">
        <f t="shared" si="35"/>
        <v>0</v>
      </c>
      <c r="AO73" s="23">
        <f t="shared" si="36"/>
        <v>0</v>
      </c>
      <c r="AP73" s="21">
        <f t="shared" si="37"/>
        <v>0</v>
      </c>
      <c r="AQ73" s="21">
        <f t="shared" si="38"/>
        <v>1</v>
      </c>
      <c r="AR73" s="22">
        <f t="shared" si="39"/>
        <v>0</v>
      </c>
    </row>
    <row r="74" spans="1:44" s="49" customFormat="1" ht="12" customHeight="1">
      <c r="A74" s="57">
        <v>7258</v>
      </c>
      <c r="B74" s="57"/>
      <c r="C74" s="58" t="s">
        <v>121</v>
      </c>
      <c r="D74" s="59" t="s">
        <v>135</v>
      </c>
      <c r="E74" s="44">
        <v>2007</v>
      </c>
      <c r="F74" s="53">
        <v>2011</v>
      </c>
      <c r="G74" s="53" t="s">
        <v>37</v>
      </c>
      <c r="H74" s="52"/>
      <c r="I74" s="60"/>
      <c r="J74" s="52"/>
      <c r="K74" s="52"/>
      <c r="L74" s="51" t="s">
        <v>38</v>
      </c>
      <c r="M74" s="50" t="s">
        <v>37</v>
      </c>
      <c r="N74" s="50" t="s">
        <v>38</v>
      </c>
      <c r="O74" s="50" t="s">
        <v>38</v>
      </c>
      <c r="P74" s="50" t="s">
        <v>37</v>
      </c>
      <c r="Q74" s="51" t="s">
        <v>37</v>
      </c>
      <c r="R74" s="51" t="s">
        <v>37</v>
      </c>
      <c r="S74" s="50" t="s">
        <v>38</v>
      </c>
      <c r="T74" s="50" t="s">
        <v>37</v>
      </c>
      <c r="U74" s="50" t="s">
        <v>37</v>
      </c>
      <c r="V74" s="51" t="s">
        <v>37</v>
      </c>
      <c r="W74" s="51" t="s">
        <v>37</v>
      </c>
      <c r="Y74" s="20">
        <f t="shared" si="20"/>
        <v>0</v>
      </c>
      <c r="Z74" s="21">
        <f t="shared" si="21"/>
        <v>0</v>
      </c>
      <c r="AA74" s="21">
        <f t="shared" si="22"/>
        <v>0</v>
      </c>
      <c r="AB74" s="22">
        <f t="shared" si="23"/>
        <v>1</v>
      </c>
      <c r="AC74" s="23">
        <f t="shared" si="24"/>
        <v>0</v>
      </c>
      <c r="AD74" s="21">
        <f t="shared" si="25"/>
        <v>0</v>
      </c>
      <c r="AE74" s="21">
        <f t="shared" si="26"/>
        <v>1</v>
      </c>
      <c r="AF74" s="24">
        <f t="shared" si="27"/>
        <v>0</v>
      </c>
      <c r="AG74" s="20">
        <f t="shared" si="28"/>
        <v>0</v>
      </c>
      <c r="AH74" s="21">
        <f t="shared" si="29"/>
        <v>0</v>
      </c>
      <c r="AI74" s="21">
        <f t="shared" si="30"/>
        <v>1</v>
      </c>
      <c r="AJ74" s="22">
        <f t="shared" si="31"/>
        <v>0</v>
      </c>
      <c r="AK74" s="20">
        <f t="shared" si="32"/>
        <v>0</v>
      </c>
      <c r="AL74" s="21">
        <f t="shared" si="33"/>
        <v>0</v>
      </c>
      <c r="AM74" s="21">
        <f t="shared" si="34"/>
        <v>1</v>
      </c>
      <c r="AN74" s="22">
        <f t="shared" si="35"/>
        <v>0</v>
      </c>
      <c r="AO74" s="23">
        <f t="shared" si="36"/>
        <v>0</v>
      </c>
      <c r="AP74" s="21">
        <f t="shared" si="37"/>
        <v>0</v>
      </c>
      <c r="AQ74" s="21">
        <f t="shared" si="38"/>
        <v>1</v>
      </c>
      <c r="AR74" s="22">
        <f t="shared" si="39"/>
        <v>0</v>
      </c>
    </row>
    <row r="75" spans="1:44" s="49" customFormat="1" ht="12" customHeight="1">
      <c r="A75" s="57">
        <v>7236</v>
      </c>
      <c r="B75" s="57"/>
      <c r="C75" s="58" t="s">
        <v>132</v>
      </c>
      <c r="D75" s="59" t="s">
        <v>136</v>
      </c>
      <c r="E75" s="44">
        <v>2006</v>
      </c>
      <c r="F75" s="53">
        <v>2011</v>
      </c>
      <c r="G75" s="53" t="s">
        <v>36</v>
      </c>
      <c r="H75" s="52"/>
      <c r="I75" s="60"/>
      <c r="J75" s="52"/>
      <c r="K75" s="52"/>
      <c r="L75" s="51" t="s">
        <v>1</v>
      </c>
      <c r="M75" s="50" t="s">
        <v>1</v>
      </c>
      <c r="N75" s="50" t="s">
        <v>36</v>
      </c>
      <c r="O75" s="50" t="s">
        <v>36</v>
      </c>
      <c r="P75" s="50" t="s">
        <v>37</v>
      </c>
      <c r="Q75" s="51" t="s">
        <v>36</v>
      </c>
      <c r="R75" s="51" t="s">
        <v>1</v>
      </c>
      <c r="S75" s="50" t="s">
        <v>1</v>
      </c>
      <c r="T75" s="50" t="s">
        <v>1</v>
      </c>
      <c r="U75" s="50" t="s">
        <v>37</v>
      </c>
      <c r="V75" s="51" t="s">
        <v>37</v>
      </c>
      <c r="W75" s="51" t="s">
        <v>36</v>
      </c>
      <c r="Y75" s="20">
        <f t="shared" si="20"/>
        <v>0</v>
      </c>
      <c r="Z75" s="21">
        <f t="shared" si="21"/>
        <v>1</v>
      </c>
      <c r="AA75" s="21">
        <f t="shared" si="22"/>
        <v>0</v>
      </c>
      <c r="AB75" s="22">
        <f t="shared" si="23"/>
        <v>0</v>
      </c>
      <c r="AC75" s="23">
        <f t="shared" si="24"/>
        <v>1</v>
      </c>
      <c r="AD75" s="21">
        <f t="shared" si="25"/>
        <v>0</v>
      </c>
      <c r="AE75" s="21">
        <f t="shared" si="26"/>
        <v>0</v>
      </c>
      <c r="AF75" s="24">
        <f t="shared" si="27"/>
        <v>0</v>
      </c>
      <c r="AG75" s="20">
        <f t="shared" si="28"/>
        <v>0</v>
      </c>
      <c r="AH75" s="21">
        <f t="shared" si="29"/>
        <v>1</v>
      </c>
      <c r="AI75" s="21">
        <f t="shared" si="30"/>
        <v>0</v>
      </c>
      <c r="AJ75" s="22">
        <f t="shared" si="31"/>
        <v>0</v>
      </c>
      <c r="AK75" s="20">
        <f t="shared" si="32"/>
        <v>0</v>
      </c>
      <c r="AL75" s="21">
        <f t="shared" si="33"/>
        <v>0</v>
      </c>
      <c r="AM75" s="21">
        <f t="shared" si="34"/>
        <v>1</v>
      </c>
      <c r="AN75" s="22">
        <f t="shared" si="35"/>
        <v>0</v>
      </c>
      <c r="AO75" s="23">
        <f t="shared" si="36"/>
        <v>1</v>
      </c>
      <c r="AP75" s="21">
        <f t="shared" si="37"/>
        <v>0</v>
      </c>
      <c r="AQ75" s="21">
        <f t="shared" si="38"/>
        <v>0</v>
      </c>
      <c r="AR75" s="22">
        <f t="shared" si="39"/>
        <v>0</v>
      </c>
    </row>
    <row r="76" spans="1:44" s="49" customFormat="1" ht="12" customHeight="1">
      <c r="A76" s="57">
        <v>7246</v>
      </c>
      <c r="B76" s="57"/>
      <c r="C76" s="58" t="s">
        <v>132</v>
      </c>
      <c r="D76" s="59" t="s">
        <v>137</v>
      </c>
      <c r="E76" s="44">
        <v>2006</v>
      </c>
      <c r="F76" s="53">
        <v>2011</v>
      </c>
      <c r="G76" s="53" t="s">
        <v>37</v>
      </c>
      <c r="H76" s="52"/>
      <c r="I76" s="60"/>
      <c r="J76" s="52"/>
      <c r="K76" s="52"/>
      <c r="L76" s="51" t="s">
        <v>37</v>
      </c>
      <c r="M76" s="50" t="s">
        <v>37</v>
      </c>
      <c r="N76" s="50" t="s">
        <v>36</v>
      </c>
      <c r="O76" s="50" t="s">
        <v>36</v>
      </c>
      <c r="P76" s="50" t="s">
        <v>37</v>
      </c>
      <c r="Q76" s="51" t="s">
        <v>37</v>
      </c>
      <c r="R76" s="51" t="s">
        <v>38</v>
      </c>
      <c r="S76" s="50" t="s">
        <v>38</v>
      </c>
      <c r="T76" s="50" t="s">
        <v>38</v>
      </c>
      <c r="U76" s="50" t="s">
        <v>38</v>
      </c>
      <c r="V76" s="51" t="s">
        <v>38</v>
      </c>
      <c r="W76" s="51" t="s">
        <v>37</v>
      </c>
      <c r="Y76" s="20">
        <f t="shared" si="20"/>
        <v>0</v>
      </c>
      <c r="Z76" s="21">
        <f t="shared" si="21"/>
        <v>0</v>
      </c>
      <c r="AA76" s="21">
        <f t="shared" si="22"/>
        <v>1</v>
      </c>
      <c r="AB76" s="22">
        <f t="shared" si="23"/>
        <v>0</v>
      </c>
      <c r="AC76" s="23">
        <f t="shared" si="24"/>
        <v>0</v>
      </c>
      <c r="AD76" s="21">
        <f t="shared" si="25"/>
        <v>0</v>
      </c>
      <c r="AE76" s="21">
        <f t="shared" si="26"/>
        <v>1</v>
      </c>
      <c r="AF76" s="24">
        <f t="shared" si="27"/>
        <v>0</v>
      </c>
      <c r="AG76" s="20">
        <f t="shared" si="28"/>
        <v>0</v>
      </c>
      <c r="AH76" s="21">
        <f t="shared" si="29"/>
        <v>0</v>
      </c>
      <c r="AI76" s="21">
        <f t="shared" si="30"/>
        <v>0</v>
      </c>
      <c r="AJ76" s="22">
        <f t="shared" si="31"/>
        <v>1</v>
      </c>
      <c r="AK76" s="20">
        <f t="shared" si="32"/>
        <v>0</v>
      </c>
      <c r="AL76" s="21">
        <f t="shared" si="33"/>
        <v>0</v>
      </c>
      <c r="AM76" s="21">
        <f t="shared" si="34"/>
        <v>0</v>
      </c>
      <c r="AN76" s="22">
        <f t="shared" si="35"/>
        <v>1</v>
      </c>
      <c r="AO76" s="23">
        <f t="shared" si="36"/>
        <v>0</v>
      </c>
      <c r="AP76" s="21">
        <f t="shared" si="37"/>
        <v>0</v>
      </c>
      <c r="AQ76" s="21">
        <f t="shared" si="38"/>
        <v>1</v>
      </c>
      <c r="AR76" s="22">
        <f t="shared" si="39"/>
        <v>0</v>
      </c>
    </row>
    <row r="77" spans="1:44" s="49" customFormat="1" ht="12" customHeight="1">
      <c r="A77" s="57">
        <v>7211</v>
      </c>
      <c r="B77" s="57"/>
      <c r="C77" s="58" t="s">
        <v>71</v>
      </c>
      <c r="D77" s="59" t="s">
        <v>138</v>
      </c>
      <c r="E77" s="44">
        <v>2005</v>
      </c>
      <c r="F77" s="53">
        <v>2011</v>
      </c>
      <c r="G77" s="53" t="s">
        <v>39</v>
      </c>
      <c r="H77" s="52"/>
      <c r="I77" s="60"/>
      <c r="J77" s="52"/>
      <c r="K77" s="52"/>
      <c r="L77" s="51" t="s">
        <v>38</v>
      </c>
      <c r="M77" s="50" t="s">
        <v>38</v>
      </c>
      <c r="N77" s="50" t="s">
        <v>38</v>
      </c>
      <c r="O77" s="50" t="s">
        <v>38</v>
      </c>
      <c r="P77" s="50" t="s">
        <v>37</v>
      </c>
      <c r="Q77" s="51" t="s">
        <v>38</v>
      </c>
      <c r="R77" s="51" t="s">
        <v>38</v>
      </c>
      <c r="S77" s="50" t="s">
        <v>38</v>
      </c>
      <c r="T77" s="50" t="s">
        <v>37</v>
      </c>
      <c r="U77" s="50" t="s">
        <v>38</v>
      </c>
      <c r="V77" s="51" t="s">
        <v>37</v>
      </c>
      <c r="W77" s="51" t="s">
        <v>39</v>
      </c>
      <c r="Y77" s="20">
        <f t="shared" si="20"/>
        <v>0</v>
      </c>
      <c r="Z77" s="21">
        <f t="shared" si="21"/>
        <v>0</v>
      </c>
      <c r="AA77" s="21">
        <f t="shared" si="22"/>
        <v>0</v>
      </c>
      <c r="AB77" s="22">
        <f t="shared" si="23"/>
        <v>1</v>
      </c>
      <c r="AC77" s="23">
        <f t="shared" si="24"/>
        <v>0</v>
      </c>
      <c r="AD77" s="21">
        <f t="shared" si="25"/>
        <v>0</v>
      </c>
      <c r="AE77" s="21">
        <f t="shared" si="26"/>
        <v>0</v>
      </c>
      <c r="AF77" s="24">
        <f t="shared" si="27"/>
        <v>1</v>
      </c>
      <c r="AG77" s="20">
        <f t="shared" si="28"/>
        <v>0</v>
      </c>
      <c r="AH77" s="21">
        <f t="shared" si="29"/>
        <v>0</v>
      </c>
      <c r="AI77" s="21">
        <f t="shared" si="30"/>
        <v>0</v>
      </c>
      <c r="AJ77" s="22">
        <f t="shared" si="31"/>
        <v>1</v>
      </c>
      <c r="AK77" s="20">
        <f t="shared" si="32"/>
        <v>0</v>
      </c>
      <c r="AL77" s="21">
        <f t="shared" si="33"/>
        <v>0</v>
      </c>
      <c r="AM77" s="21">
        <f t="shared" si="34"/>
        <v>1</v>
      </c>
      <c r="AN77" s="22">
        <f t="shared" si="35"/>
        <v>0</v>
      </c>
      <c r="AO77" s="23">
        <f t="shared" si="36"/>
        <v>0</v>
      </c>
      <c r="AP77" s="21">
        <f t="shared" si="37"/>
        <v>0</v>
      </c>
      <c r="AQ77" s="21">
        <f t="shared" si="38"/>
        <v>0</v>
      </c>
      <c r="AR77" s="22">
        <f t="shared" si="39"/>
        <v>1</v>
      </c>
    </row>
    <row r="78" spans="1:44" s="49" customFormat="1" ht="12" customHeight="1">
      <c r="A78" s="57">
        <v>7229</v>
      </c>
      <c r="B78" s="57" t="s">
        <v>139</v>
      </c>
      <c r="C78" s="58" t="s">
        <v>121</v>
      </c>
      <c r="D78" s="59" t="s">
        <v>140</v>
      </c>
      <c r="E78" s="44">
        <v>2006</v>
      </c>
      <c r="F78" s="53">
        <v>2011</v>
      </c>
      <c r="G78" s="53" t="s">
        <v>39</v>
      </c>
      <c r="H78" s="52"/>
      <c r="I78" s="60"/>
      <c r="J78" s="52"/>
      <c r="K78" s="52"/>
      <c r="L78" s="51" t="s">
        <v>38</v>
      </c>
      <c r="M78" s="50" t="s">
        <v>38</v>
      </c>
      <c r="N78" s="50" t="s">
        <v>38</v>
      </c>
      <c r="O78" s="50" t="s">
        <v>38</v>
      </c>
      <c r="P78" s="50" t="s">
        <v>37</v>
      </c>
      <c r="Q78" s="51" t="s">
        <v>37</v>
      </c>
      <c r="R78" s="51" t="s">
        <v>37</v>
      </c>
      <c r="S78" s="50" t="s">
        <v>37</v>
      </c>
      <c r="T78" s="50" t="s">
        <v>37</v>
      </c>
      <c r="U78" s="50" t="s">
        <v>37</v>
      </c>
      <c r="V78" s="51" t="s">
        <v>37</v>
      </c>
      <c r="W78" s="51" t="s">
        <v>39</v>
      </c>
      <c r="Y78" s="20">
        <f t="shared" si="20"/>
        <v>0</v>
      </c>
      <c r="Z78" s="21">
        <f t="shared" si="21"/>
        <v>0</v>
      </c>
      <c r="AA78" s="21">
        <f t="shared" si="22"/>
        <v>0</v>
      </c>
      <c r="AB78" s="22">
        <f t="shared" si="23"/>
        <v>1</v>
      </c>
      <c r="AC78" s="23">
        <f t="shared" si="24"/>
        <v>0</v>
      </c>
      <c r="AD78" s="21">
        <f t="shared" si="25"/>
        <v>0</v>
      </c>
      <c r="AE78" s="21">
        <f t="shared" si="26"/>
        <v>1</v>
      </c>
      <c r="AF78" s="24">
        <f t="shared" si="27"/>
        <v>0</v>
      </c>
      <c r="AG78" s="20">
        <f t="shared" si="28"/>
        <v>0</v>
      </c>
      <c r="AH78" s="21">
        <f t="shared" si="29"/>
        <v>0</v>
      </c>
      <c r="AI78" s="21">
        <f t="shared" si="30"/>
        <v>1</v>
      </c>
      <c r="AJ78" s="22">
        <f t="shared" si="31"/>
        <v>0</v>
      </c>
      <c r="AK78" s="20">
        <f t="shared" si="32"/>
        <v>0</v>
      </c>
      <c r="AL78" s="21">
        <f t="shared" si="33"/>
        <v>0</v>
      </c>
      <c r="AM78" s="21">
        <f t="shared" si="34"/>
        <v>1</v>
      </c>
      <c r="AN78" s="22">
        <f t="shared" si="35"/>
        <v>0</v>
      </c>
      <c r="AO78" s="23">
        <f t="shared" si="36"/>
        <v>0</v>
      </c>
      <c r="AP78" s="21">
        <f t="shared" si="37"/>
        <v>0</v>
      </c>
      <c r="AQ78" s="21">
        <f t="shared" si="38"/>
        <v>0</v>
      </c>
      <c r="AR78" s="22">
        <f t="shared" si="39"/>
        <v>1</v>
      </c>
    </row>
    <row r="79" spans="1:44" s="49" customFormat="1" ht="12" customHeight="1">
      <c r="A79" s="57">
        <v>7167</v>
      </c>
      <c r="B79" s="57"/>
      <c r="C79" s="58" t="s">
        <v>75</v>
      </c>
      <c r="D79" s="59" t="s">
        <v>141</v>
      </c>
      <c r="E79" s="44">
        <v>2000</v>
      </c>
      <c r="F79" s="14">
        <v>2011</v>
      </c>
      <c r="G79" s="14" t="s">
        <v>1</v>
      </c>
      <c r="H79" s="33">
        <v>2012</v>
      </c>
      <c r="I79" s="34" t="s">
        <v>177</v>
      </c>
      <c r="J79" s="52"/>
      <c r="K79" s="52"/>
      <c r="L79" s="35" t="s">
        <v>177</v>
      </c>
      <c r="M79" s="33" t="s">
        <v>37</v>
      </c>
      <c r="N79" s="33" t="s">
        <v>36</v>
      </c>
      <c r="O79" s="33" t="s">
        <v>37</v>
      </c>
      <c r="P79" s="33" t="s">
        <v>37</v>
      </c>
      <c r="Q79" s="35" t="s">
        <v>37</v>
      </c>
      <c r="R79" s="35" t="s">
        <v>177</v>
      </c>
      <c r="S79" s="33" t="s">
        <v>36</v>
      </c>
      <c r="T79" s="33" t="s">
        <v>177</v>
      </c>
      <c r="U79" s="33" t="s">
        <v>37</v>
      </c>
      <c r="V79" s="35" t="s">
        <v>37</v>
      </c>
      <c r="W79" s="35" t="s">
        <v>177</v>
      </c>
      <c r="Y79" s="20">
        <f t="shared" si="20"/>
        <v>0</v>
      </c>
      <c r="Z79" s="21">
        <f t="shared" si="21"/>
        <v>0</v>
      </c>
      <c r="AA79" s="21">
        <f t="shared" si="22"/>
        <v>0</v>
      </c>
      <c r="AB79" s="22">
        <f t="shared" si="23"/>
        <v>0</v>
      </c>
      <c r="AC79" s="23">
        <f t="shared" si="24"/>
        <v>0</v>
      </c>
      <c r="AD79" s="21">
        <f t="shared" si="25"/>
        <v>0</v>
      </c>
      <c r="AE79" s="21">
        <f t="shared" si="26"/>
        <v>1</v>
      </c>
      <c r="AF79" s="24">
        <f t="shared" si="27"/>
        <v>0</v>
      </c>
      <c r="AG79" s="20">
        <f t="shared" si="28"/>
        <v>0</v>
      </c>
      <c r="AH79" s="21">
        <f t="shared" si="29"/>
        <v>0</v>
      </c>
      <c r="AI79" s="21">
        <f t="shared" si="30"/>
        <v>0</v>
      </c>
      <c r="AJ79" s="22">
        <f t="shared" si="31"/>
        <v>0</v>
      </c>
      <c r="AK79" s="20">
        <f t="shared" si="32"/>
        <v>0</v>
      </c>
      <c r="AL79" s="21">
        <f t="shared" si="33"/>
        <v>0</v>
      </c>
      <c r="AM79" s="21">
        <f t="shared" si="34"/>
        <v>1</v>
      </c>
      <c r="AN79" s="22">
        <f t="shared" si="35"/>
        <v>0</v>
      </c>
      <c r="AO79" s="23">
        <f t="shared" si="36"/>
        <v>0</v>
      </c>
      <c r="AP79" s="21">
        <f t="shared" si="37"/>
        <v>0</v>
      </c>
      <c r="AQ79" s="21">
        <f t="shared" si="38"/>
        <v>0</v>
      </c>
      <c r="AR79" s="22">
        <f t="shared" si="39"/>
        <v>0</v>
      </c>
    </row>
    <row r="80" spans="1:44" s="49" customFormat="1" ht="12" customHeight="1">
      <c r="A80" s="57">
        <v>7226</v>
      </c>
      <c r="B80" s="57"/>
      <c r="C80" s="58" t="s">
        <v>66</v>
      </c>
      <c r="D80" s="59" t="s">
        <v>142</v>
      </c>
      <c r="E80" s="44">
        <v>2006</v>
      </c>
      <c r="F80" s="53">
        <v>2011</v>
      </c>
      <c r="G80" s="53" t="s">
        <v>37</v>
      </c>
      <c r="H80" s="52"/>
      <c r="I80" s="60"/>
      <c r="J80" s="52"/>
      <c r="K80" s="52"/>
      <c r="L80" s="51" t="s">
        <v>37</v>
      </c>
      <c r="M80" s="50" t="s">
        <v>37</v>
      </c>
      <c r="N80" s="50" t="s">
        <v>1</v>
      </c>
      <c r="O80" s="50" t="s">
        <v>37</v>
      </c>
      <c r="P80" s="50" t="s">
        <v>37</v>
      </c>
      <c r="Q80" s="51" t="s">
        <v>1</v>
      </c>
      <c r="R80" s="51" t="s">
        <v>37</v>
      </c>
      <c r="S80" s="50" t="s">
        <v>37</v>
      </c>
      <c r="T80" s="50" t="s">
        <v>37</v>
      </c>
      <c r="U80" s="50" t="s">
        <v>37</v>
      </c>
      <c r="V80" s="51" t="s">
        <v>37</v>
      </c>
      <c r="W80" s="51" t="s">
        <v>37</v>
      </c>
      <c r="Y80" s="20">
        <f t="shared" si="20"/>
        <v>0</v>
      </c>
      <c r="Z80" s="21">
        <f t="shared" si="21"/>
        <v>0</v>
      </c>
      <c r="AA80" s="21">
        <f t="shared" si="22"/>
        <v>1</v>
      </c>
      <c r="AB80" s="22">
        <f t="shared" si="23"/>
        <v>0</v>
      </c>
      <c r="AC80" s="23">
        <f t="shared" si="24"/>
        <v>0</v>
      </c>
      <c r="AD80" s="21">
        <f t="shared" si="25"/>
        <v>1</v>
      </c>
      <c r="AE80" s="21">
        <f t="shared" si="26"/>
        <v>0</v>
      </c>
      <c r="AF80" s="24">
        <f t="shared" si="27"/>
        <v>0</v>
      </c>
      <c r="AG80" s="20">
        <f t="shared" si="28"/>
        <v>0</v>
      </c>
      <c r="AH80" s="21">
        <f t="shared" si="29"/>
        <v>0</v>
      </c>
      <c r="AI80" s="21">
        <f t="shared" si="30"/>
        <v>1</v>
      </c>
      <c r="AJ80" s="22">
        <f t="shared" si="31"/>
        <v>0</v>
      </c>
      <c r="AK80" s="20">
        <f t="shared" si="32"/>
        <v>0</v>
      </c>
      <c r="AL80" s="21">
        <f t="shared" si="33"/>
        <v>0</v>
      </c>
      <c r="AM80" s="21">
        <f t="shared" si="34"/>
        <v>1</v>
      </c>
      <c r="AN80" s="22">
        <f t="shared" si="35"/>
        <v>0</v>
      </c>
      <c r="AO80" s="23">
        <f t="shared" si="36"/>
        <v>0</v>
      </c>
      <c r="AP80" s="21">
        <f t="shared" si="37"/>
        <v>0</v>
      </c>
      <c r="AQ80" s="21">
        <f t="shared" si="38"/>
        <v>1</v>
      </c>
      <c r="AR80" s="22">
        <f t="shared" si="39"/>
        <v>0</v>
      </c>
    </row>
    <row r="81" spans="1:44" s="49" customFormat="1" ht="12" customHeight="1">
      <c r="A81" s="57">
        <v>7256</v>
      </c>
      <c r="B81" s="57"/>
      <c r="C81" s="58" t="s">
        <v>143</v>
      </c>
      <c r="D81" s="59" t="s">
        <v>144</v>
      </c>
      <c r="E81" s="44">
        <v>2007</v>
      </c>
      <c r="F81" s="53">
        <v>2011</v>
      </c>
      <c r="G81" s="53" t="s">
        <v>37</v>
      </c>
      <c r="H81" s="52"/>
      <c r="I81" s="60"/>
      <c r="J81" s="52"/>
      <c r="K81" s="52"/>
      <c r="L81" s="51" t="s">
        <v>37</v>
      </c>
      <c r="M81" s="50" t="s">
        <v>38</v>
      </c>
      <c r="N81" s="50" t="s">
        <v>37</v>
      </c>
      <c r="O81" s="50" t="s">
        <v>37</v>
      </c>
      <c r="P81" s="50" t="s">
        <v>37</v>
      </c>
      <c r="Q81" s="51" t="s">
        <v>37</v>
      </c>
      <c r="R81" s="51" t="s">
        <v>37</v>
      </c>
      <c r="S81" s="50" t="s">
        <v>37</v>
      </c>
      <c r="T81" s="50" t="s">
        <v>37</v>
      </c>
      <c r="U81" s="50" t="s">
        <v>37</v>
      </c>
      <c r="V81" s="51" t="s">
        <v>38</v>
      </c>
      <c r="W81" s="51" t="s">
        <v>37</v>
      </c>
      <c r="Y81" s="20">
        <f t="shared" si="20"/>
        <v>0</v>
      </c>
      <c r="Z81" s="21">
        <f t="shared" si="21"/>
        <v>0</v>
      </c>
      <c r="AA81" s="21">
        <f t="shared" si="22"/>
        <v>1</v>
      </c>
      <c r="AB81" s="22">
        <f t="shared" si="23"/>
        <v>0</v>
      </c>
      <c r="AC81" s="23">
        <f t="shared" si="24"/>
        <v>0</v>
      </c>
      <c r="AD81" s="21">
        <f t="shared" si="25"/>
        <v>0</v>
      </c>
      <c r="AE81" s="21">
        <f t="shared" si="26"/>
        <v>1</v>
      </c>
      <c r="AF81" s="24">
        <f t="shared" si="27"/>
        <v>0</v>
      </c>
      <c r="AG81" s="20">
        <f t="shared" si="28"/>
        <v>0</v>
      </c>
      <c r="AH81" s="21">
        <f t="shared" si="29"/>
        <v>0</v>
      </c>
      <c r="AI81" s="21">
        <f t="shared" si="30"/>
        <v>1</v>
      </c>
      <c r="AJ81" s="22">
        <f t="shared" si="31"/>
        <v>0</v>
      </c>
      <c r="AK81" s="61">
        <f t="shared" si="32"/>
        <v>0</v>
      </c>
      <c r="AL81" s="62">
        <f t="shared" si="33"/>
        <v>0</v>
      </c>
      <c r="AM81" s="62">
        <f t="shared" si="34"/>
        <v>0</v>
      </c>
      <c r="AN81" s="63">
        <f t="shared" si="35"/>
        <v>1</v>
      </c>
      <c r="AO81" s="23">
        <f t="shared" si="36"/>
        <v>0</v>
      </c>
      <c r="AP81" s="21">
        <f t="shared" si="37"/>
        <v>0</v>
      </c>
      <c r="AQ81" s="21">
        <f t="shared" si="38"/>
        <v>1</v>
      </c>
      <c r="AR81" s="22">
        <f t="shared" si="39"/>
        <v>0</v>
      </c>
    </row>
    <row r="82" spans="1:44" s="49" customFormat="1" ht="12" customHeight="1" thickBot="1">
      <c r="A82" s="57">
        <v>7273</v>
      </c>
      <c r="B82" s="57"/>
      <c r="C82" s="58" t="s">
        <v>46</v>
      </c>
      <c r="D82" s="59" t="s">
        <v>145</v>
      </c>
      <c r="E82" s="44">
        <v>2008</v>
      </c>
      <c r="F82" s="53">
        <v>2011</v>
      </c>
      <c r="G82" s="53" t="s">
        <v>39</v>
      </c>
      <c r="H82" s="52"/>
      <c r="I82" s="60"/>
      <c r="J82" s="52"/>
      <c r="K82" s="52"/>
      <c r="L82" s="51" t="s">
        <v>38</v>
      </c>
      <c r="M82" s="50" t="s">
        <v>38</v>
      </c>
      <c r="N82" s="50" t="s">
        <v>38</v>
      </c>
      <c r="O82" s="50" t="s">
        <v>38</v>
      </c>
      <c r="P82" s="50" t="s">
        <v>37</v>
      </c>
      <c r="Q82" s="51" t="s">
        <v>37</v>
      </c>
      <c r="R82" s="51" t="s">
        <v>37</v>
      </c>
      <c r="S82" s="50" t="s">
        <v>37</v>
      </c>
      <c r="T82" s="50" t="s">
        <v>38</v>
      </c>
      <c r="U82" s="50" t="s">
        <v>37</v>
      </c>
      <c r="V82" s="51" t="s">
        <v>37</v>
      </c>
      <c r="W82" s="51" t="s">
        <v>39</v>
      </c>
      <c r="Y82" s="20">
        <f t="shared" si="20"/>
        <v>0</v>
      </c>
      <c r="Z82" s="21">
        <f t="shared" si="21"/>
        <v>0</v>
      </c>
      <c r="AA82" s="21">
        <f t="shared" si="22"/>
        <v>0</v>
      </c>
      <c r="AB82" s="22">
        <f t="shared" si="23"/>
        <v>1</v>
      </c>
      <c r="AC82" s="23">
        <f t="shared" si="24"/>
        <v>0</v>
      </c>
      <c r="AD82" s="21">
        <f t="shared" si="25"/>
        <v>0</v>
      </c>
      <c r="AE82" s="21">
        <f t="shared" si="26"/>
        <v>1</v>
      </c>
      <c r="AF82" s="24">
        <f t="shared" si="27"/>
        <v>0</v>
      </c>
      <c r="AG82" s="20">
        <f t="shared" si="28"/>
        <v>0</v>
      </c>
      <c r="AH82" s="21">
        <f t="shared" si="29"/>
        <v>0</v>
      </c>
      <c r="AI82" s="21">
        <f t="shared" si="30"/>
        <v>1</v>
      </c>
      <c r="AJ82" s="22">
        <f t="shared" si="31"/>
        <v>0</v>
      </c>
      <c r="AK82" s="64">
        <f t="shared" si="32"/>
        <v>0</v>
      </c>
      <c r="AL82" s="65">
        <f t="shared" si="33"/>
        <v>0</v>
      </c>
      <c r="AM82" s="65">
        <f t="shared" si="34"/>
        <v>1</v>
      </c>
      <c r="AN82" s="66">
        <f t="shared" si="35"/>
        <v>0</v>
      </c>
      <c r="AO82" s="23">
        <f t="shared" si="36"/>
        <v>0</v>
      </c>
      <c r="AP82" s="21">
        <f t="shared" si="37"/>
        <v>0</v>
      </c>
      <c r="AQ82" s="21">
        <f t="shared" si="38"/>
        <v>0</v>
      </c>
      <c r="AR82" s="22">
        <f t="shared" si="39"/>
        <v>1</v>
      </c>
    </row>
    <row r="83" spans="1:44" s="49" customFormat="1" ht="12" customHeight="1">
      <c r="A83" s="57">
        <v>7250</v>
      </c>
      <c r="B83" s="57">
        <v>2322</v>
      </c>
      <c r="C83" s="58" t="s">
        <v>146</v>
      </c>
      <c r="D83" s="59" t="s">
        <v>147</v>
      </c>
      <c r="E83" s="44">
        <v>2007</v>
      </c>
      <c r="F83" s="53">
        <v>2011</v>
      </c>
      <c r="G83" s="53" t="s">
        <v>37</v>
      </c>
      <c r="H83" s="52"/>
      <c r="I83" s="60"/>
      <c r="J83" s="52"/>
      <c r="K83" s="52"/>
      <c r="L83" s="51" t="s">
        <v>37</v>
      </c>
      <c r="M83" s="50" t="s">
        <v>37</v>
      </c>
      <c r="N83" s="50" t="s">
        <v>36</v>
      </c>
      <c r="O83" s="50" t="s">
        <v>1</v>
      </c>
      <c r="P83" s="50" t="s">
        <v>37</v>
      </c>
      <c r="Q83" s="51" t="s">
        <v>37</v>
      </c>
      <c r="R83" s="51" t="s">
        <v>38</v>
      </c>
      <c r="S83" s="50" t="s">
        <v>38</v>
      </c>
      <c r="T83" s="50" t="s">
        <v>38</v>
      </c>
      <c r="U83" s="50" t="s">
        <v>37</v>
      </c>
      <c r="V83" s="51" t="s">
        <v>37</v>
      </c>
      <c r="W83" s="51" t="s">
        <v>37</v>
      </c>
      <c r="Y83" s="20">
        <f t="shared" si="20"/>
        <v>0</v>
      </c>
      <c r="Z83" s="21">
        <f t="shared" si="21"/>
        <v>0</v>
      </c>
      <c r="AA83" s="21">
        <f t="shared" si="22"/>
        <v>1</v>
      </c>
      <c r="AB83" s="22">
        <f t="shared" si="23"/>
        <v>0</v>
      </c>
      <c r="AC83" s="23">
        <f t="shared" si="24"/>
        <v>0</v>
      </c>
      <c r="AD83" s="21">
        <f t="shared" si="25"/>
        <v>0</v>
      </c>
      <c r="AE83" s="21">
        <f t="shared" si="26"/>
        <v>1</v>
      </c>
      <c r="AF83" s="24">
        <f t="shared" si="27"/>
        <v>0</v>
      </c>
      <c r="AG83" s="20">
        <f t="shared" si="28"/>
        <v>0</v>
      </c>
      <c r="AH83" s="21">
        <f t="shared" si="29"/>
        <v>0</v>
      </c>
      <c r="AI83" s="21">
        <f t="shared" si="30"/>
        <v>0</v>
      </c>
      <c r="AJ83" s="22">
        <f t="shared" si="31"/>
        <v>1</v>
      </c>
      <c r="AK83" s="67">
        <f t="shared" si="32"/>
        <v>0</v>
      </c>
      <c r="AL83" s="68">
        <f t="shared" si="33"/>
        <v>0</v>
      </c>
      <c r="AM83" s="68">
        <f t="shared" si="34"/>
        <v>1</v>
      </c>
      <c r="AN83" s="69">
        <f t="shared" si="35"/>
        <v>0</v>
      </c>
      <c r="AO83" s="23">
        <f t="shared" si="36"/>
        <v>0</v>
      </c>
      <c r="AP83" s="21">
        <f t="shared" si="37"/>
        <v>0</v>
      </c>
      <c r="AQ83" s="21">
        <f t="shared" si="38"/>
        <v>1</v>
      </c>
      <c r="AR83" s="22">
        <f t="shared" si="39"/>
        <v>0</v>
      </c>
    </row>
    <row r="84" spans="1:44" s="49" customFormat="1" ht="12" customHeight="1">
      <c r="A84" s="57" t="s">
        <v>176</v>
      </c>
      <c r="B84" s="57" t="s">
        <v>192</v>
      </c>
      <c r="C84" s="58" t="s">
        <v>126</v>
      </c>
      <c r="D84" s="59" t="s">
        <v>148</v>
      </c>
      <c r="E84" s="44">
        <v>2004</v>
      </c>
      <c r="F84" s="53">
        <v>2012</v>
      </c>
      <c r="G84" s="53" t="s">
        <v>39</v>
      </c>
      <c r="H84" s="52"/>
      <c r="I84" s="60"/>
      <c r="J84" s="52"/>
      <c r="K84" s="52"/>
      <c r="L84" s="51" t="s">
        <v>38</v>
      </c>
      <c r="M84" s="50" t="s">
        <v>38</v>
      </c>
      <c r="N84" s="50" t="s">
        <v>37</v>
      </c>
      <c r="O84" s="50" t="s">
        <v>38</v>
      </c>
      <c r="P84" s="50" t="s">
        <v>37</v>
      </c>
      <c r="Q84" s="51" t="s">
        <v>37</v>
      </c>
      <c r="R84" s="51" t="s">
        <v>37</v>
      </c>
      <c r="S84" s="50" t="s">
        <v>178</v>
      </c>
      <c r="T84" s="50" t="s">
        <v>178</v>
      </c>
      <c r="U84" s="50" t="s">
        <v>178</v>
      </c>
      <c r="V84" s="51" t="s">
        <v>37</v>
      </c>
      <c r="W84" s="51" t="s">
        <v>39</v>
      </c>
      <c r="Y84" s="20">
        <f t="shared" si="20"/>
        <v>0</v>
      </c>
      <c r="Z84" s="21">
        <f t="shared" si="21"/>
        <v>0</v>
      </c>
      <c r="AA84" s="21">
        <f t="shared" si="22"/>
        <v>0</v>
      </c>
      <c r="AB84" s="22">
        <f t="shared" si="23"/>
        <v>1</v>
      </c>
      <c r="AC84" s="23">
        <f t="shared" si="24"/>
        <v>0</v>
      </c>
      <c r="AD84" s="21">
        <f t="shared" si="25"/>
        <v>0</v>
      </c>
      <c r="AE84" s="21">
        <f t="shared" si="26"/>
        <v>1</v>
      </c>
      <c r="AF84" s="24">
        <f t="shared" si="27"/>
        <v>0</v>
      </c>
      <c r="AG84" s="20">
        <f t="shared" si="28"/>
        <v>0</v>
      </c>
      <c r="AH84" s="21">
        <f t="shared" si="29"/>
        <v>0</v>
      </c>
      <c r="AI84" s="21">
        <f t="shared" si="30"/>
        <v>1</v>
      </c>
      <c r="AJ84" s="22">
        <f t="shared" si="31"/>
        <v>0</v>
      </c>
      <c r="AK84" s="20">
        <f t="shared" si="32"/>
        <v>0</v>
      </c>
      <c r="AL84" s="21">
        <f t="shared" si="33"/>
        <v>0</v>
      </c>
      <c r="AM84" s="21">
        <f t="shared" si="34"/>
        <v>1</v>
      </c>
      <c r="AN84" s="22">
        <f t="shared" si="35"/>
        <v>0</v>
      </c>
      <c r="AO84" s="23">
        <f t="shared" si="36"/>
        <v>0</v>
      </c>
      <c r="AP84" s="21">
        <f t="shared" si="37"/>
        <v>0</v>
      </c>
      <c r="AQ84" s="21">
        <f t="shared" si="38"/>
        <v>0</v>
      </c>
      <c r="AR84" s="22">
        <f t="shared" si="39"/>
        <v>1</v>
      </c>
    </row>
    <row r="85" spans="1:44" s="49" customFormat="1" ht="12" customHeight="1">
      <c r="A85" s="57">
        <v>7215</v>
      </c>
      <c r="B85" s="57"/>
      <c r="C85" s="58" t="s">
        <v>126</v>
      </c>
      <c r="D85" s="59" t="s">
        <v>179</v>
      </c>
      <c r="E85" s="44">
        <v>2005</v>
      </c>
      <c r="F85" s="53">
        <v>2012</v>
      </c>
      <c r="G85" s="53" t="s">
        <v>36</v>
      </c>
      <c r="H85" s="52"/>
      <c r="I85" s="60"/>
      <c r="J85" s="52"/>
      <c r="K85" s="52"/>
      <c r="L85" s="51" t="s">
        <v>36</v>
      </c>
      <c r="M85" s="50" t="s">
        <v>1</v>
      </c>
      <c r="N85" s="50" t="s">
        <v>36</v>
      </c>
      <c r="O85" s="50" t="s">
        <v>36</v>
      </c>
      <c r="P85" s="50" t="s">
        <v>42</v>
      </c>
      <c r="Q85" s="51" t="s">
        <v>36</v>
      </c>
      <c r="R85" s="51" t="s">
        <v>1</v>
      </c>
      <c r="S85" s="50" t="s">
        <v>1</v>
      </c>
      <c r="T85" s="50" t="s">
        <v>37</v>
      </c>
      <c r="U85" s="50" t="s">
        <v>1</v>
      </c>
      <c r="V85" s="51" t="s">
        <v>1</v>
      </c>
      <c r="W85" s="51" t="s">
        <v>36</v>
      </c>
      <c r="Y85" s="20">
        <f t="shared" si="20"/>
        <v>1</v>
      </c>
      <c r="Z85" s="21">
        <f t="shared" si="21"/>
        <v>0</v>
      </c>
      <c r="AA85" s="21">
        <f t="shared" si="22"/>
        <v>0</v>
      </c>
      <c r="AB85" s="22">
        <f t="shared" si="23"/>
        <v>0</v>
      </c>
      <c r="AC85" s="23">
        <f t="shared" si="24"/>
        <v>1</v>
      </c>
      <c r="AD85" s="21">
        <f t="shared" si="25"/>
        <v>0</v>
      </c>
      <c r="AE85" s="21">
        <f t="shared" si="26"/>
        <v>0</v>
      </c>
      <c r="AF85" s="24">
        <f t="shared" si="27"/>
        <v>0</v>
      </c>
      <c r="AG85" s="20">
        <f t="shared" si="28"/>
        <v>0</v>
      </c>
      <c r="AH85" s="21">
        <f t="shared" si="29"/>
        <v>1</v>
      </c>
      <c r="AI85" s="21">
        <f t="shared" si="30"/>
        <v>0</v>
      </c>
      <c r="AJ85" s="22">
        <f t="shared" si="31"/>
        <v>0</v>
      </c>
      <c r="AK85" s="20">
        <f t="shared" si="32"/>
        <v>0</v>
      </c>
      <c r="AL85" s="21">
        <f t="shared" si="33"/>
        <v>1</v>
      </c>
      <c r="AM85" s="21">
        <f t="shared" si="34"/>
        <v>0</v>
      </c>
      <c r="AN85" s="22">
        <f t="shared" si="35"/>
        <v>0</v>
      </c>
      <c r="AO85" s="23">
        <f t="shared" si="36"/>
        <v>1</v>
      </c>
      <c r="AP85" s="21">
        <f t="shared" si="37"/>
        <v>0</v>
      </c>
      <c r="AQ85" s="21">
        <f t="shared" si="38"/>
        <v>0</v>
      </c>
      <c r="AR85" s="22">
        <f t="shared" si="39"/>
        <v>0</v>
      </c>
    </row>
    <row r="86" spans="1:44" s="49" customFormat="1" ht="12" customHeight="1">
      <c r="A86" s="57" t="s">
        <v>180</v>
      </c>
      <c r="B86" s="57"/>
      <c r="C86" s="58" t="s">
        <v>66</v>
      </c>
      <c r="D86" s="59" t="s">
        <v>181</v>
      </c>
      <c r="E86" s="44">
        <v>1996</v>
      </c>
      <c r="F86" s="53">
        <v>2012</v>
      </c>
      <c r="G86" s="53" t="s">
        <v>36</v>
      </c>
      <c r="H86" s="52"/>
      <c r="I86" s="60"/>
      <c r="J86" s="52"/>
      <c r="K86" s="52"/>
      <c r="L86" s="51" t="s">
        <v>1</v>
      </c>
      <c r="M86" s="50" t="s">
        <v>1</v>
      </c>
      <c r="N86" s="50" t="s">
        <v>36</v>
      </c>
      <c r="O86" s="50" t="s">
        <v>1</v>
      </c>
      <c r="P86" s="50" t="s">
        <v>37</v>
      </c>
      <c r="Q86" s="51" t="s">
        <v>36</v>
      </c>
      <c r="R86" s="51" t="s">
        <v>1</v>
      </c>
      <c r="S86" s="50" t="s">
        <v>37</v>
      </c>
      <c r="T86" s="50" t="s">
        <v>1</v>
      </c>
      <c r="U86" s="50" t="s">
        <v>1</v>
      </c>
      <c r="V86" s="51" t="s">
        <v>1</v>
      </c>
      <c r="W86" s="51" t="s">
        <v>36</v>
      </c>
      <c r="Y86" s="20">
        <f t="shared" si="20"/>
        <v>0</v>
      </c>
      <c r="Z86" s="21">
        <f t="shared" si="21"/>
        <v>1</v>
      </c>
      <c r="AA86" s="21">
        <f t="shared" si="22"/>
        <v>0</v>
      </c>
      <c r="AB86" s="22">
        <f t="shared" si="23"/>
        <v>0</v>
      </c>
      <c r="AC86" s="23">
        <f t="shared" si="24"/>
        <v>1</v>
      </c>
      <c r="AD86" s="21">
        <f t="shared" si="25"/>
        <v>0</v>
      </c>
      <c r="AE86" s="21">
        <f t="shared" si="26"/>
        <v>0</v>
      </c>
      <c r="AF86" s="24">
        <f t="shared" si="27"/>
        <v>0</v>
      </c>
      <c r="AG86" s="20">
        <f t="shared" si="28"/>
        <v>0</v>
      </c>
      <c r="AH86" s="21">
        <f t="shared" si="29"/>
        <v>1</v>
      </c>
      <c r="AI86" s="21">
        <f t="shared" si="30"/>
        <v>0</v>
      </c>
      <c r="AJ86" s="22">
        <f t="shared" si="31"/>
        <v>0</v>
      </c>
      <c r="AK86" s="20">
        <f t="shared" si="32"/>
        <v>0</v>
      </c>
      <c r="AL86" s="21">
        <f t="shared" si="33"/>
        <v>1</v>
      </c>
      <c r="AM86" s="21">
        <f t="shared" si="34"/>
        <v>0</v>
      </c>
      <c r="AN86" s="22">
        <f t="shared" si="35"/>
        <v>0</v>
      </c>
      <c r="AO86" s="23">
        <f t="shared" si="36"/>
        <v>1</v>
      </c>
      <c r="AP86" s="21">
        <f t="shared" si="37"/>
        <v>0</v>
      </c>
      <c r="AQ86" s="21">
        <f t="shared" si="38"/>
        <v>0</v>
      </c>
      <c r="AR86" s="22">
        <f t="shared" si="39"/>
        <v>0</v>
      </c>
    </row>
    <row r="87" spans="1:44" s="49" customFormat="1" ht="12" customHeight="1">
      <c r="A87" s="57">
        <v>7193</v>
      </c>
      <c r="B87" s="57"/>
      <c r="C87" s="58" t="s">
        <v>46</v>
      </c>
      <c r="D87" s="59" t="s">
        <v>182</v>
      </c>
      <c r="E87" s="44">
        <v>2004</v>
      </c>
      <c r="F87" s="53">
        <v>2012</v>
      </c>
      <c r="G87" s="53" t="s">
        <v>37</v>
      </c>
      <c r="H87" s="52"/>
      <c r="I87" s="60"/>
      <c r="J87" s="52"/>
      <c r="K87" s="52"/>
      <c r="L87" s="51" t="s">
        <v>37</v>
      </c>
      <c r="M87" s="50" t="s">
        <v>37</v>
      </c>
      <c r="N87" s="50" t="s">
        <v>37</v>
      </c>
      <c r="O87" s="50" t="s">
        <v>37</v>
      </c>
      <c r="P87" s="50" t="s">
        <v>37</v>
      </c>
      <c r="Q87" s="51" t="s">
        <v>37</v>
      </c>
      <c r="R87" s="51" t="s">
        <v>37</v>
      </c>
      <c r="S87" s="50" t="s">
        <v>37</v>
      </c>
      <c r="T87" s="50" t="s">
        <v>37</v>
      </c>
      <c r="U87" s="50" t="s">
        <v>37</v>
      </c>
      <c r="V87" s="51" t="s">
        <v>37</v>
      </c>
      <c r="W87" s="51" t="s">
        <v>37</v>
      </c>
      <c r="Y87" s="20">
        <f t="shared" si="20"/>
        <v>0</v>
      </c>
      <c r="Z87" s="21">
        <f t="shared" si="21"/>
        <v>0</v>
      </c>
      <c r="AA87" s="21">
        <f t="shared" si="22"/>
        <v>1</v>
      </c>
      <c r="AB87" s="22">
        <f t="shared" si="23"/>
        <v>0</v>
      </c>
      <c r="AC87" s="23">
        <f t="shared" si="24"/>
        <v>0</v>
      </c>
      <c r="AD87" s="21">
        <f t="shared" si="25"/>
        <v>0</v>
      </c>
      <c r="AE87" s="21">
        <f t="shared" si="26"/>
        <v>1</v>
      </c>
      <c r="AF87" s="24">
        <f t="shared" si="27"/>
        <v>0</v>
      </c>
      <c r="AG87" s="20">
        <f t="shared" si="28"/>
        <v>0</v>
      </c>
      <c r="AH87" s="21">
        <f t="shared" si="29"/>
        <v>0</v>
      </c>
      <c r="AI87" s="21">
        <f t="shared" si="30"/>
        <v>1</v>
      </c>
      <c r="AJ87" s="22">
        <f t="shared" si="31"/>
        <v>0</v>
      </c>
      <c r="AK87" s="20">
        <f t="shared" si="32"/>
        <v>0</v>
      </c>
      <c r="AL87" s="21">
        <f t="shared" si="33"/>
        <v>0</v>
      </c>
      <c r="AM87" s="21">
        <f t="shared" si="34"/>
        <v>1</v>
      </c>
      <c r="AN87" s="22">
        <f t="shared" si="35"/>
        <v>0</v>
      </c>
      <c r="AO87" s="23">
        <f t="shared" si="36"/>
        <v>0</v>
      </c>
      <c r="AP87" s="21">
        <f t="shared" si="37"/>
        <v>0</v>
      </c>
      <c r="AQ87" s="21">
        <f t="shared" si="38"/>
        <v>1</v>
      </c>
      <c r="AR87" s="22">
        <f t="shared" si="39"/>
        <v>0</v>
      </c>
    </row>
    <row r="88" spans="1:44" s="49" customFormat="1" ht="12" customHeight="1">
      <c r="A88" s="57">
        <v>7224</v>
      </c>
      <c r="B88" s="57">
        <v>2214</v>
      </c>
      <c r="C88" s="58" t="s">
        <v>40</v>
      </c>
      <c r="D88" s="59" t="s">
        <v>183</v>
      </c>
      <c r="E88" s="44">
        <v>2005</v>
      </c>
      <c r="F88" s="53">
        <v>2012</v>
      </c>
      <c r="G88" s="53" t="s">
        <v>39</v>
      </c>
      <c r="H88" s="52"/>
      <c r="I88" s="60"/>
      <c r="J88" s="52"/>
      <c r="K88" s="52"/>
      <c r="L88" s="51" t="s">
        <v>38</v>
      </c>
      <c r="M88" s="50" t="s">
        <v>38</v>
      </c>
      <c r="N88" s="50" t="s">
        <v>38</v>
      </c>
      <c r="O88" s="50" t="s">
        <v>38</v>
      </c>
      <c r="P88" s="50" t="s">
        <v>38</v>
      </c>
      <c r="Q88" s="51" t="s">
        <v>37</v>
      </c>
      <c r="R88" s="51" t="s">
        <v>37</v>
      </c>
      <c r="S88" s="50" t="s">
        <v>37</v>
      </c>
      <c r="T88" s="50" t="s">
        <v>37</v>
      </c>
      <c r="U88" s="50" t="s">
        <v>38</v>
      </c>
      <c r="V88" s="51" t="s">
        <v>38</v>
      </c>
      <c r="W88" s="51" t="s">
        <v>39</v>
      </c>
      <c r="Y88" s="20">
        <f t="shared" si="20"/>
        <v>0</v>
      </c>
      <c r="Z88" s="21">
        <f t="shared" si="21"/>
        <v>0</v>
      </c>
      <c r="AA88" s="21">
        <f t="shared" si="22"/>
        <v>0</v>
      </c>
      <c r="AB88" s="22">
        <f t="shared" si="23"/>
        <v>1</v>
      </c>
      <c r="AC88" s="23">
        <f t="shared" si="24"/>
        <v>0</v>
      </c>
      <c r="AD88" s="21">
        <f t="shared" si="25"/>
        <v>0</v>
      </c>
      <c r="AE88" s="21">
        <f t="shared" si="26"/>
        <v>1</v>
      </c>
      <c r="AF88" s="24">
        <f t="shared" si="27"/>
        <v>0</v>
      </c>
      <c r="AG88" s="20">
        <f t="shared" si="28"/>
        <v>0</v>
      </c>
      <c r="AH88" s="21">
        <f t="shared" si="29"/>
        <v>0</v>
      </c>
      <c r="AI88" s="21">
        <f t="shared" si="30"/>
        <v>1</v>
      </c>
      <c r="AJ88" s="22">
        <f t="shared" si="31"/>
        <v>0</v>
      </c>
      <c r="AK88" s="20">
        <f t="shared" si="32"/>
        <v>0</v>
      </c>
      <c r="AL88" s="21">
        <f t="shared" si="33"/>
        <v>0</v>
      </c>
      <c r="AM88" s="21">
        <f t="shared" si="34"/>
        <v>0</v>
      </c>
      <c r="AN88" s="22">
        <f t="shared" si="35"/>
        <v>1</v>
      </c>
      <c r="AO88" s="23">
        <f t="shared" si="36"/>
        <v>0</v>
      </c>
      <c r="AP88" s="21">
        <f t="shared" si="37"/>
        <v>0</v>
      </c>
      <c r="AQ88" s="21">
        <f t="shared" si="38"/>
        <v>0</v>
      </c>
      <c r="AR88" s="22">
        <f t="shared" si="39"/>
        <v>1</v>
      </c>
    </row>
    <row r="89" spans="1:44" s="49" customFormat="1" ht="12" customHeight="1">
      <c r="A89" s="57">
        <v>7190</v>
      </c>
      <c r="B89" s="57" t="s">
        <v>191</v>
      </c>
      <c r="C89" s="58" t="s">
        <v>49</v>
      </c>
      <c r="D89" s="59" t="s">
        <v>184</v>
      </c>
      <c r="E89" s="44">
        <v>2006</v>
      </c>
      <c r="F89" s="53">
        <v>2012</v>
      </c>
      <c r="G89" s="53" t="s">
        <v>36</v>
      </c>
      <c r="H89" s="52"/>
      <c r="I89" s="60"/>
      <c r="J89" s="52"/>
      <c r="K89" s="52"/>
      <c r="L89" s="51" t="s">
        <v>36</v>
      </c>
      <c r="M89" s="50" t="s">
        <v>36</v>
      </c>
      <c r="N89" s="50" t="s">
        <v>36</v>
      </c>
      <c r="O89" s="50" t="s">
        <v>36</v>
      </c>
      <c r="P89" s="50" t="s">
        <v>37</v>
      </c>
      <c r="Q89" s="51" t="s">
        <v>36</v>
      </c>
      <c r="R89" s="51" t="s">
        <v>1</v>
      </c>
      <c r="S89" s="50" t="s">
        <v>36</v>
      </c>
      <c r="T89" s="50" t="s">
        <v>37</v>
      </c>
      <c r="U89" s="50" t="s">
        <v>36</v>
      </c>
      <c r="V89" s="51" t="s">
        <v>1</v>
      </c>
      <c r="W89" s="51" t="s">
        <v>36</v>
      </c>
      <c r="Y89" s="20">
        <f t="shared" si="20"/>
        <v>1</v>
      </c>
      <c r="Z89" s="21">
        <f t="shared" si="21"/>
        <v>0</v>
      </c>
      <c r="AA89" s="21">
        <f t="shared" si="22"/>
        <v>0</v>
      </c>
      <c r="AB89" s="22">
        <f t="shared" si="23"/>
        <v>0</v>
      </c>
      <c r="AC89" s="23">
        <f t="shared" si="24"/>
        <v>1</v>
      </c>
      <c r="AD89" s="21">
        <f t="shared" si="25"/>
        <v>0</v>
      </c>
      <c r="AE89" s="21">
        <f t="shared" si="26"/>
        <v>0</v>
      </c>
      <c r="AF89" s="24">
        <f t="shared" si="27"/>
        <v>0</v>
      </c>
      <c r="AG89" s="20">
        <f t="shared" si="28"/>
        <v>0</v>
      </c>
      <c r="AH89" s="21">
        <f t="shared" si="29"/>
        <v>1</v>
      </c>
      <c r="AI89" s="21">
        <f t="shared" si="30"/>
        <v>0</v>
      </c>
      <c r="AJ89" s="22">
        <f t="shared" si="31"/>
        <v>0</v>
      </c>
      <c r="AK89" s="20">
        <f t="shared" si="32"/>
        <v>0</v>
      </c>
      <c r="AL89" s="21">
        <f t="shared" si="33"/>
        <v>1</v>
      </c>
      <c r="AM89" s="21">
        <f t="shared" si="34"/>
        <v>0</v>
      </c>
      <c r="AN89" s="22">
        <f t="shared" si="35"/>
        <v>0</v>
      </c>
      <c r="AO89" s="23">
        <f t="shared" si="36"/>
        <v>1</v>
      </c>
      <c r="AP89" s="21">
        <f t="shared" si="37"/>
        <v>0</v>
      </c>
      <c r="AQ89" s="21">
        <f t="shared" si="38"/>
        <v>0</v>
      </c>
      <c r="AR89" s="22">
        <f t="shared" si="39"/>
        <v>0</v>
      </c>
    </row>
    <row r="90" spans="1:44" s="49" customFormat="1" ht="12" customHeight="1">
      <c r="A90" s="57">
        <v>7227</v>
      </c>
      <c r="B90" s="57"/>
      <c r="C90" s="58" t="s">
        <v>71</v>
      </c>
      <c r="D90" s="59" t="s">
        <v>186</v>
      </c>
      <c r="E90" s="44">
        <v>2006</v>
      </c>
      <c r="F90" s="53">
        <v>2012</v>
      </c>
      <c r="G90" s="53" t="s">
        <v>37</v>
      </c>
      <c r="H90" s="52"/>
      <c r="I90" s="60"/>
      <c r="J90" s="52"/>
      <c r="K90" s="52"/>
      <c r="L90" s="51" t="s">
        <v>37</v>
      </c>
      <c r="M90" s="50" t="s">
        <v>37</v>
      </c>
      <c r="N90" s="50" t="s">
        <v>37</v>
      </c>
      <c r="O90" s="50" t="s">
        <v>38</v>
      </c>
      <c r="P90" s="50" t="s">
        <v>37</v>
      </c>
      <c r="Q90" s="51" t="s">
        <v>37</v>
      </c>
      <c r="R90" s="51" t="s">
        <v>37</v>
      </c>
      <c r="S90" s="50" t="s">
        <v>37</v>
      </c>
      <c r="T90" s="50" t="s">
        <v>37</v>
      </c>
      <c r="U90" s="50" t="s">
        <v>38</v>
      </c>
      <c r="V90" s="51" t="s">
        <v>38</v>
      </c>
      <c r="W90" s="51" t="s">
        <v>37</v>
      </c>
      <c r="Y90" s="20">
        <f t="shared" si="20"/>
        <v>0</v>
      </c>
      <c r="Z90" s="21">
        <f t="shared" si="21"/>
        <v>0</v>
      </c>
      <c r="AA90" s="21">
        <f t="shared" si="22"/>
        <v>1</v>
      </c>
      <c r="AB90" s="22">
        <f t="shared" si="23"/>
        <v>0</v>
      </c>
      <c r="AC90" s="23">
        <f t="shared" si="24"/>
        <v>0</v>
      </c>
      <c r="AD90" s="21">
        <f t="shared" si="25"/>
        <v>0</v>
      </c>
      <c r="AE90" s="21">
        <f t="shared" si="26"/>
        <v>1</v>
      </c>
      <c r="AF90" s="24">
        <f t="shared" si="27"/>
        <v>0</v>
      </c>
      <c r="AG90" s="20">
        <f t="shared" si="28"/>
        <v>0</v>
      </c>
      <c r="AH90" s="21">
        <f t="shared" si="29"/>
        <v>0</v>
      </c>
      <c r="AI90" s="21">
        <f t="shared" si="30"/>
        <v>1</v>
      </c>
      <c r="AJ90" s="22">
        <f t="shared" si="31"/>
        <v>0</v>
      </c>
      <c r="AK90" s="20">
        <f t="shared" si="32"/>
        <v>0</v>
      </c>
      <c r="AL90" s="21">
        <f t="shared" si="33"/>
        <v>0</v>
      </c>
      <c r="AM90" s="21">
        <f t="shared" si="34"/>
        <v>0</v>
      </c>
      <c r="AN90" s="22">
        <f t="shared" si="35"/>
        <v>1</v>
      </c>
      <c r="AO90" s="23">
        <f t="shared" si="36"/>
        <v>0</v>
      </c>
      <c r="AP90" s="21">
        <f t="shared" si="37"/>
        <v>0</v>
      </c>
      <c r="AQ90" s="21">
        <f t="shared" si="38"/>
        <v>1</v>
      </c>
      <c r="AR90" s="22">
        <f t="shared" si="39"/>
        <v>0</v>
      </c>
    </row>
    <row r="91" spans="1:44" s="49" customFormat="1" ht="12" customHeight="1">
      <c r="A91" s="57">
        <v>7245</v>
      </c>
      <c r="B91" s="57">
        <v>2256</v>
      </c>
      <c r="C91" s="58" t="s">
        <v>71</v>
      </c>
      <c r="D91" s="59" t="s">
        <v>188</v>
      </c>
      <c r="E91" s="44">
        <v>2006</v>
      </c>
      <c r="F91" s="53">
        <v>2012</v>
      </c>
      <c r="G91" s="53" t="s">
        <v>39</v>
      </c>
      <c r="H91" s="52"/>
      <c r="I91" s="60"/>
      <c r="J91" s="52"/>
      <c r="K91" s="52"/>
      <c r="L91" s="51" t="s">
        <v>38</v>
      </c>
      <c r="M91" s="50" t="s">
        <v>38</v>
      </c>
      <c r="N91" s="50" t="s">
        <v>38</v>
      </c>
      <c r="O91" s="50" t="s">
        <v>38</v>
      </c>
      <c r="P91" s="50" t="s">
        <v>37</v>
      </c>
      <c r="Q91" s="51" t="s">
        <v>37</v>
      </c>
      <c r="R91" s="51" t="s">
        <v>37</v>
      </c>
      <c r="S91" s="50" t="s">
        <v>38</v>
      </c>
      <c r="T91" s="50" t="s">
        <v>37</v>
      </c>
      <c r="U91" s="50" t="s">
        <v>37</v>
      </c>
      <c r="V91" s="51" t="s">
        <v>38</v>
      </c>
      <c r="W91" s="51" t="s">
        <v>39</v>
      </c>
      <c r="Y91" s="20">
        <f t="shared" si="20"/>
        <v>0</v>
      </c>
      <c r="Z91" s="21">
        <f t="shared" si="21"/>
        <v>0</v>
      </c>
      <c r="AA91" s="21">
        <f t="shared" si="22"/>
        <v>0</v>
      </c>
      <c r="AB91" s="22">
        <f t="shared" si="23"/>
        <v>1</v>
      </c>
      <c r="AC91" s="23">
        <f t="shared" si="24"/>
        <v>0</v>
      </c>
      <c r="AD91" s="21">
        <f t="shared" si="25"/>
        <v>0</v>
      </c>
      <c r="AE91" s="21">
        <f t="shared" si="26"/>
        <v>1</v>
      </c>
      <c r="AF91" s="24">
        <f t="shared" si="27"/>
        <v>0</v>
      </c>
      <c r="AG91" s="20">
        <f t="shared" si="28"/>
        <v>0</v>
      </c>
      <c r="AH91" s="21">
        <f t="shared" si="29"/>
        <v>0</v>
      </c>
      <c r="AI91" s="21">
        <f t="shared" si="30"/>
        <v>1</v>
      </c>
      <c r="AJ91" s="22">
        <f t="shared" si="31"/>
        <v>0</v>
      </c>
      <c r="AK91" s="20">
        <f t="shared" si="32"/>
        <v>0</v>
      </c>
      <c r="AL91" s="21">
        <f t="shared" si="33"/>
        <v>0</v>
      </c>
      <c r="AM91" s="21">
        <f t="shared" si="34"/>
        <v>0</v>
      </c>
      <c r="AN91" s="22">
        <f t="shared" si="35"/>
        <v>1</v>
      </c>
      <c r="AO91" s="23">
        <f t="shared" si="36"/>
        <v>0</v>
      </c>
      <c r="AP91" s="21">
        <f t="shared" si="37"/>
        <v>0</v>
      </c>
      <c r="AQ91" s="21">
        <f t="shared" si="38"/>
        <v>0</v>
      </c>
      <c r="AR91" s="22">
        <f t="shared" si="39"/>
        <v>1</v>
      </c>
    </row>
    <row r="92" spans="1:44" s="49" customFormat="1" ht="12" customHeight="1">
      <c r="A92" s="57">
        <v>7253</v>
      </c>
      <c r="B92" s="57">
        <v>2326</v>
      </c>
      <c r="C92" s="58" t="s">
        <v>71</v>
      </c>
      <c r="D92" s="59" t="s">
        <v>193</v>
      </c>
      <c r="E92" s="44">
        <v>2007</v>
      </c>
      <c r="F92" s="53">
        <v>2012</v>
      </c>
      <c r="G92" s="53" t="s">
        <v>39</v>
      </c>
      <c r="H92" s="52"/>
      <c r="I92" s="60"/>
      <c r="J92" s="52"/>
      <c r="K92" s="52"/>
      <c r="L92" s="51" t="s">
        <v>38</v>
      </c>
      <c r="M92" s="50" t="s">
        <v>38</v>
      </c>
      <c r="N92" s="50" t="s">
        <v>37</v>
      </c>
      <c r="O92" s="50" t="s">
        <v>37</v>
      </c>
      <c r="P92" s="50" t="s">
        <v>37</v>
      </c>
      <c r="Q92" s="51" t="s">
        <v>37</v>
      </c>
      <c r="R92" s="51" t="s">
        <v>38</v>
      </c>
      <c r="S92" s="50" t="s">
        <v>38</v>
      </c>
      <c r="T92" s="50" t="s">
        <v>38</v>
      </c>
      <c r="U92" s="50" t="s">
        <v>38</v>
      </c>
      <c r="V92" s="51" t="s">
        <v>38</v>
      </c>
      <c r="W92" s="51" t="s">
        <v>39</v>
      </c>
      <c r="Y92" s="20">
        <f t="shared" si="20"/>
        <v>0</v>
      </c>
      <c r="Z92" s="21">
        <f t="shared" si="21"/>
        <v>0</v>
      </c>
      <c r="AA92" s="21">
        <f t="shared" si="22"/>
        <v>0</v>
      </c>
      <c r="AB92" s="22">
        <f t="shared" si="23"/>
        <v>1</v>
      </c>
      <c r="AC92" s="23">
        <f t="shared" si="24"/>
        <v>0</v>
      </c>
      <c r="AD92" s="21">
        <f t="shared" si="25"/>
        <v>0</v>
      </c>
      <c r="AE92" s="21">
        <f t="shared" si="26"/>
        <v>1</v>
      </c>
      <c r="AF92" s="24">
        <f t="shared" si="27"/>
        <v>0</v>
      </c>
      <c r="AG92" s="20">
        <f t="shared" si="28"/>
        <v>0</v>
      </c>
      <c r="AH92" s="21">
        <f t="shared" si="29"/>
        <v>0</v>
      </c>
      <c r="AI92" s="21">
        <f t="shared" si="30"/>
        <v>0</v>
      </c>
      <c r="AJ92" s="22">
        <f t="shared" si="31"/>
        <v>1</v>
      </c>
      <c r="AK92" s="20">
        <f t="shared" si="32"/>
        <v>0</v>
      </c>
      <c r="AL92" s="21">
        <f t="shared" si="33"/>
        <v>0</v>
      </c>
      <c r="AM92" s="21">
        <f t="shared" si="34"/>
        <v>0</v>
      </c>
      <c r="AN92" s="22">
        <f t="shared" si="35"/>
        <v>1</v>
      </c>
      <c r="AO92" s="23">
        <f t="shared" si="36"/>
        <v>0</v>
      </c>
      <c r="AP92" s="21">
        <f t="shared" si="37"/>
        <v>0</v>
      </c>
      <c r="AQ92" s="21">
        <f t="shared" si="38"/>
        <v>0</v>
      </c>
      <c r="AR92" s="22">
        <f t="shared" si="39"/>
        <v>1</v>
      </c>
    </row>
    <row r="93" spans="1:44" s="49" customFormat="1" ht="12" customHeight="1">
      <c r="A93" s="57">
        <v>7277</v>
      </c>
      <c r="B93" s="57" t="s">
        <v>190</v>
      </c>
      <c r="C93" s="58" t="s">
        <v>71</v>
      </c>
      <c r="D93" s="59" t="s">
        <v>189</v>
      </c>
      <c r="E93" s="44">
        <v>2008</v>
      </c>
      <c r="F93" s="53">
        <v>2012</v>
      </c>
      <c r="G93" s="53" t="s">
        <v>37</v>
      </c>
      <c r="H93" s="52"/>
      <c r="I93" s="60"/>
      <c r="J93" s="52"/>
      <c r="K93" s="52"/>
      <c r="L93" s="51" t="s">
        <v>37</v>
      </c>
      <c r="M93" s="50" t="s">
        <v>38</v>
      </c>
      <c r="N93" s="50" t="s">
        <v>37</v>
      </c>
      <c r="O93" s="50" t="s">
        <v>37</v>
      </c>
      <c r="P93" s="50" t="s">
        <v>37</v>
      </c>
      <c r="Q93" s="51" t="s">
        <v>37</v>
      </c>
      <c r="R93" s="51" t="s">
        <v>37</v>
      </c>
      <c r="S93" s="50" t="s">
        <v>37</v>
      </c>
      <c r="T93" s="50" t="s">
        <v>37</v>
      </c>
      <c r="U93" s="50" t="s">
        <v>38</v>
      </c>
      <c r="V93" s="51" t="s">
        <v>37</v>
      </c>
      <c r="W93" s="51" t="s">
        <v>37</v>
      </c>
      <c r="Y93" s="20">
        <f t="shared" si="20"/>
        <v>0</v>
      </c>
      <c r="Z93" s="21">
        <f t="shared" si="21"/>
        <v>0</v>
      </c>
      <c r="AA93" s="21">
        <f t="shared" si="22"/>
        <v>1</v>
      </c>
      <c r="AB93" s="22">
        <f t="shared" si="23"/>
        <v>0</v>
      </c>
      <c r="AC93" s="23">
        <f t="shared" si="24"/>
        <v>0</v>
      </c>
      <c r="AD93" s="21">
        <f t="shared" si="25"/>
        <v>0</v>
      </c>
      <c r="AE93" s="21">
        <f t="shared" si="26"/>
        <v>1</v>
      </c>
      <c r="AF93" s="24">
        <f t="shared" si="27"/>
        <v>0</v>
      </c>
      <c r="AG93" s="20">
        <f t="shared" si="28"/>
        <v>0</v>
      </c>
      <c r="AH93" s="21">
        <f t="shared" si="29"/>
        <v>0</v>
      </c>
      <c r="AI93" s="21">
        <f t="shared" si="30"/>
        <v>1</v>
      </c>
      <c r="AJ93" s="22">
        <f t="shared" si="31"/>
        <v>0</v>
      </c>
      <c r="AK93" s="20">
        <f t="shared" si="32"/>
        <v>0</v>
      </c>
      <c r="AL93" s="21">
        <f t="shared" si="33"/>
        <v>0</v>
      </c>
      <c r="AM93" s="21">
        <f t="shared" si="34"/>
        <v>1</v>
      </c>
      <c r="AN93" s="22">
        <f t="shared" si="35"/>
        <v>0</v>
      </c>
      <c r="AO93" s="23">
        <f t="shared" si="36"/>
        <v>0</v>
      </c>
      <c r="AP93" s="21">
        <f t="shared" si="37"/>
        <v>0</v>
      </c>
      <c r="AQ93" s="21">
        <f t="shared" si="38"/>
        <v>1</v>
      </c>
      <c r="AR93" s="22">
        <f t="shared" si="39"/>
        <v>0</v>
      </c>
    </row>
    <row r="94" spans="1:44" s="49" customFormat="1" ht="12" customHeight="1">
      <c r="A94" s="57">
        <v>7285</v>
      </c>
      <c r="B94" s="57">
        <v>2435</v>
      </c>
      <c r="C94" s="58" t="s">
        <v>60</v>
      </c>
      <c r="D94" s="59" t="s">
        <v>194</v>
      </c>
      <c r="E94" s="44">
        <v>2008</v>
      </c>
      <c r="F94" s="53">
        <v>2012</v>
      </c>
      <c r="G94" s="53" t="s">
        <v>37</v>
      </c>
      <c r="H94" s="52"/>
      <c r="I94" s="60"/>
      <c r="J94" s="52"/>
      <c r="K94" s="52"/>
      <c r="L94" s="51" t="s">
        <v>37</v>
      </c>
      <c r="M94" s="50" t="s">
        <v>38</v>
      </c>
      <c r="N94" s="50" t="s">
        <v>195</v>
      </c>
      <c r="O94" s="50" t="s">
        <v>37</v>
      </c>
      <c r="P94" s="50" t="s">
        <v>37</v>
      </c>
      <c r="Q94" s="51" t="s">
        <v>37</v>
      </c>
      <c r="R94" s="51" t="s">
        <v>37</v>
      </c>
      <c r="S94" s="50" t="s">
        <v>37</v>
      </c>
      <c r="T94" s="50" t="s">
        <v>37</v>
      </c>
      <c r="U94" s="50" t="s">
        <v>37</v>
      </c>
      <c r="V94" s="51" t="s">
        <v>38</v>
      </c>
      <c r="W94" s="51" t="s">
        <v>37</v>
      </c>
      <c r="Y94" s="20">
        <f t="shared" si="20"/>
        <v>0</v>
      </c>
      <c r="Z94" s="21">
        <f t="shared" si="21"/>
        <v>0</v>
      </c>
      <c r="AA94" s="21">
        <f t="shared" si="22"/>
        <v>1</v>
      </c>
      <c r="AB94" s="22">
        <f t="shared" si="23"/>
        <v>0</v>
      </c>
      <c r="AC94" s="23">
        <f t="shared" si="24"/>
        <v>0</v>
      </c>
      <c r="AD94" s="21">
        <f t="shared" si="25"/>
        <v>0</v>
      </c>
      <c r="AE94" s="21">
        <f t="shared" si="26"/>
        <v>1</v>
      </c>
      <c r="AF94" s="24">
        <f t="shared" si="27"/>
        <v>0</v>
      </c>
      <c r="AG94" s="20">
        <f t="shared" si="28"/>
        <v>0</v>
      </c>
      <c r="AH94" s="21">
        <f t="shared" si="29"/>
        <v>0</v>
      </c>
      <c r="AI94" s="21">
        <f t="shared" si="30"/>
        <v>1</v>
      </c>
      <c r="AJ94" s="22">
        <f t="shared" si="31"/>
        <v>0</v>
      </c>
      <c r="AK94" s="20">
        <f t="shared" si="32"/>
        <v>0</v>
      </c>
      <c r="AL94" s="21">
        <f t="shared" si="33"/>
        <v>0</v>
      </c>
      <c r="AM94" s="21">
        <f t="shared" si="34"/>
        <v>0</v>
      </c>
      <c r="AN94" s="22">
        <f t="shared" si="35"/>
        <v>1</v>
      </c>
      <c r="AO94" s="23">
        <f t="shared" si="36"/>
        <v>0</v>
      </c>
      <c r="AP94" s="21">
        <f t="shared" si="37"/>
        <v>0</v>
      </c>
      <c r="AQ94" s="21">
        <f t="shared" si="38"/>
        <v>1</v>
      </c>
      <c r="AR94" s="22">
        <f t="shared" si="39"/>
        <v>0</v>
      </c>
    </row>
    <row r="95" spans="1:44" s="49" customFormat="1" ht="12" customHeight="1">
      <c r="A95" s="57" t="s">
        <v>185</v>
      </c>
      <c r="B95" s="57"/>
      <c r="C95" s="58" t="s">
        <v>113</v>
      </c>
      <c r="D95" s="59" t="s">
        <v>196</v>
      </c>
      <c r="E95" s="44">
        <v>2000</v>
      </c>
      <c r="F95" s="53">
        <v>2012</v>
      </c>
      <c r="G95" s="53" t="s">
        <v>36</v>
      </c>
      <c r="H95" s="52"/>
      <c r="I95" s="60"/>
      <c r="J95" s="52"/>
      <c r="K95" s="52"/>
      <c r="L95" s="51" t="s">
        <v>36</v>
      </c>
      <c r="M95" s="50" t="s">
        <v>177</v>
      </c>
      <c r="N95" s="50" t="s">
        <v>36</v>
      </c>
      <c r="O95" s="50" t="s">
        <v>36</v>
      </c>
      <c r="P95" s="50" t="s">
        <v>37</v>
      </c>
      <c r="Q95" s="51" t="s">
        <v>36</v>
      </c>
      <c r="R95" s="51" t="s">
        <v>37</v>
      </c>
      <c r="S95" s="50" t="s">
        <v>177</v>
      </c>
      <c r="T95" s="50" t="s">
        <v>37</v>
      </c>
      <c r="U95" s="50" t="s">
        <v>37</v>
      </c>
      <c r="V95" s="51" t="s">
        <v>37</v>
      </c>
      <c r="W95" s="51" t="s">
        <v>36</v>
      </c>
      <c r="Y95" s="20">
        <f t="shared" si="20"/>
        <v>1</v>
      </c>
      <c r="Z95" s="21">
        <f t="shared" si="21"/>
        <v>0</v>
      </c>
      <c r="AA95" s="21">
        <f t="shared" si="22"/>
        <v>0</v>
      </c>
      <c r="AB95" s="22">
        <f t="shared" si="23"/>
        <v>0</v>
      </c>
      <c r="AC95" s="23">
        <f t="shared" si="24"/>
        <v>1</v>
      </c>
      <c r="AD95" s="21">
        <f t="shared" si="25"/>
        <v>0</v>
      </c>
      <c r="AE95" s="21">
        <f t="shared" si="26"/>
        <v>0</v>
      </c>
      <c r="AF95" s="24">
        <f t="shared" si="27"/>
        <v>0</v>
      </c>
      <c r="AG95" s="20">
        <f t="shared" si="28"/>
        <v>0</v>
      </c>
      <c r="AH95" s="21">
        <f t="shared" si="29"/>
        <v>0</v>
      </c>
      <c r="AI95" s="21">
        <f t="shared" si="30"/>
        <v>1</v>
      </c>
      <c r="AJ95" s="22">
        <f t="shared" si="31"/>
        <v>0</v>
      </c>
      <c r="AK95" s="20">
        <f t="shared" si="32"/>
        <v>0</v>
      </c>
      <c r="AL95" s="21">
        <f t="shared" si="33"/>
        <v>0</v>
      </c>
      <c r="AM95" s="21">
        <f t="shared" si="34"/>
        <v>1</v>
      </c>
      <c r="AN95" s="22">
        <f t="shared" si="35"/>
        <v>0</v>
      </c>
      <c r="AO95" s="23">
        <f t="shared" si="36"/>
        <v>1</v>
      </c>
      <c r="AP95" s="21">
        <f t="shared" si="37"/>
        <v>0</v>
      </c>
      <c r="AQ95" s="21">
        <f t="shared" si="38"/>
        <v>0</v>
      </c>
      <c r="AR95" s="22">
        <f t="shared" si="39"/>
        <v>0</v>
      </c>
    </row>
    <row r="96" spans="1:44" s="49" customFormat="1" ht="12" customHeight="1">
      <c r="A96" s="57">
        <v>7218</v>
      </c>
      <c r="B96" s="57"/>
      <c r="C96" s="58" t="s">
        <v>46</v>
      </c>
      <c r="D96" s="59" t="s">
        <v>197</v>
      </c>
      <c r="E96" s="44">
        <v>2005</v>
      </c>
      <c r="F96" s="53">
        <v>2012</v>
      </c>
      <c r="G96" s="53" t="s">
        <v>177</v>
      </c>
      <c r="H96" s="52"/>
      <c r="I96" s="60"/>
      <c r="J96" s="52"/>
      <c r="K96" s="52"/>
      <c r="L96" s="51" t="s">
        <v>177</v>
      </c>
      <c r="M96" s="50" t="s">
        <v>177</v>
      </c>
      <c r="N96" s="50" t="s">
        <v>177</v>
      </c>
      <c r="O96" s="50" t="s">
        <v>36</v>
      </c>
      <c r="P96" s="50" t="s">
        <v>37</v>
      </c>
      <c r="Q96" s="51" t="s">
        <v>177</v>
      </c>
      <c r="R96" s="51" t="s">
        <v>177</v>
      </c>
      <c r="S96" s="50" t="s">
        <v>37</v>
      </c>
      <c r="T96" s="50" t="s">
        <v>36</v>
      </c>
      <c r="U96" s="50" t="s">
        <v>177</v>
      </c>
      <c r="V96" s="51" t="s">
        <v>37</v>
      </c>
      <c r="W96" s="51" t="s">
        <v>177</v>
      </c>
      <c r="Y96" s="20">
        <f t="shared" si="20"/>
        <v>0</v>
      </c>
      <c r="Z96" s="21">
        <f t="shared" si="21"/>
        <v>0</v>
      </c>
      <c r="AA96" s="21">
        <f t="shared" si="22"/>
        <v>0</v>
      </c>
      <c r="AB96" s="22">
        <f t="shared" si="23"/>
        <v>0</v>
      </c>
      <c r="AC96" s="23">
        <f t="shared" si="24"/>
        <v>0</v>
      </c>
      <c r="AD96" s="21">
        <f t="shared" si="25"/>
        <v>0</v>
      </c>
      <c r="AE96" s="21">
        <f t="shared" si="26"/>
        <v>0</v>
      </c>
      <c r="AF96" s="24">
        <f t="shared" si="27"/>
        <v>0</v>
      </c>
      <c r="AG96" s="20">
        <f t="shared" si="28"/>
        <v>0</v>
      </c>
      <c r="AH96" s="21">
        <f t="shared" si="29"/>
        <v>0</v>
      </c>
      <c r="AI96" s="21">
        <f t="shared" si="30"/>
        <v>0</v>
      </c>
      <c r="AJ96" s="22">
        <f t="shared" si="31"/>
        <v>0</v>
      </c>
      <c r="AK96" s="20">
        <f t="shared" si="32"/>
        <v>0</v>
      </c>
      <c r="AL96" s="21">
        <f t="shared" si="33"/>
        <v>0</v>
      </c>
      <c r="AM96" s="21">
        <f t="shared" si="34"/>
        <v>1</v>
      </c>
      <c r="AN96" s="22">
        <f t="shared" si="35"/>
        <v>0</v>
      </c>
      <c r="AO96" s="23">
        <f t="shared" si="36"/>
        <v>0</v>
      </c>
      <c r="AP96" s="21">
        <f t="shared" si="37"/>
        <v>0</v>
      </c>
      <c r="AQ96" s="21">
        <f t="shared" si="38"/>
        <v>0</v>
      </c>
      <c r="AR96" s="22">
        <f t="shared" si="39"/>
        <v>0</v>
      </c>
    </row>
    <row r="97" spans="1:44" s="49" customFormat="1" ht="12" customHeight="1">
      <c r="A97" s="57"/>
      <c r="B97" s="57"/>
      <c r="C97" s="58"/>
      <c r="D97" s="59"/>
      <c r="E97" s="70"/>
      <c r="F97" s="57"/>
      <c r="G97" s="57"/>
      <c r="H97" s="57"/>
      <c r="I97" s="71"/>
      <c r="J97" s="57"/>
      <c r="K97" s="57"/>
      <c r="L97" s="51"/>
      <c r="M97" s="50"/>
      <c r="N97" s="50"/>
      <c r="O97" s="50"/>
      <c r="P97" s="50"/>
      <c r="Q97" s="51"/>
      <c r="R97" s="51"/>
      <c r="S97" s="50"/>
      <c r="T97" s="50"/>
      <c r="U97" s="50"/>
      <c r="V97" s="51"/>
      <c r="W97" s="51"/>
      <c r="Y97" s="20" t="str">
        <f t="shared" ref="Y97:Y100" si="40">IF($L97="U",1,"")</f>
        <v/>
      </c>
      <c r="Z97" s="21" t="str">
        <f t="shared" ref="Z97:Z100" si="41">IF($L97="P",1,"")</f>
        <v/>
      </c>
      <c r="AA97" s="21" t="str">
        <f t="shared" ref="AA97:AA100" si="42">IF($L97="S",1,"")</f>
        <v/>
      </c>
      <c r="AB97" s="22" t="str">
        <f t="shared" ref="AB97:AB100" si="43">IF($L97="E",1,"")</f>
        <v/>
      </c>
      <c r="AC97" s="23" t="str">
        <f t="shared" ref="AC97:AC100" si="44">IF($Q97="U",1,"")</f>
        <v/>
      </c>
      <c r="AD97" s="21" t="str">
        <f t="shared" ref="AD97:AD100" si="45">IF($Q97="PS",1,"")</f>
        <v/>
      </c>
      <c r="AE97" s="21" t="str">
        <f t="shared" ref="AE97:AE100" si="46">IF($Q97="S",1,"")</f>
        <v/>
      </c>
      <c r="AF97" s="24" t="str">
        <f t="shared" ref="AF97:AF100" si="47">IF($Q97="E",1,"")</f>
        <v/>
      </c>
      <c r="AG97" s="20" t="str">
        <f t="shared" ref="AG97:AG100" si="48">IF($R97="U",1,"")</f>
        <v/>
      </c>
      <c r="AH97" s="21" t="str">
        <f t="shared" ref="AH97:AH100" si="49">IF($R97="Ps",1,"")</f>
        <v/>
      </c>
      <c r="AI97" s="21" t="str">
        <f t="shared" ref="AI97:AI100" si="50">IF($R97="S",1,"")</f>
        <v/>
      </c>
      <c r="AJ97" s="22" t="str">
        <f t="shared" ref="AJ97:AJ100" si="51">IF($R97="E",1,"")</f>
        <v/>
      </c>
      <c r="AK97" s="20" t="str">
        <f t="shared" ref="AK97:AK100" si="52">IF($V97="U",1,"")</f>
        <v/>
      </c>
      <c r="AL97" s="21" t="str">
        <f t="shared" ref="AL97:AL100" si="53">IF($V97="Ps",1,"")</f>
        <v/>
      </c>
      <c r="AM97" s="21" t="str">
        <f t="shared" ref="AM97:AM100" si="54">IF($V97="S",1,"")</f>
        <v/>
      </c>
      <c r="AN97" s="22" t="str">
        <f t="shared" ref="AN97:AN100" si="55">IF($V97="E",1,"")</f>
        <v/>
      </c>
      <c r="AO97" s="23" t="str">
        <f t="shared" ref="AO97:AO100" si="56">IF($W97="U",1,"")</f>
        <v/>
      </c>
      <c r="AP97" s="21" t="str">
        <f t="shared" ref="AP97:AP100" si="57">IF($W97="Ps",1,"")</f>
        <v/>
      </c>
      <c r="AQ97" s="21" t="str">
        <f t="shared" ref="AQ97:AQ100" si="58">IF($W97="S",1,"")</f>
        <v/>
      </c>
      <c r="AR97" s="22" t="str">
        <f t="shared" ref="AR97:AR100" si="59">IF($W97="HS",1,"")</f>
        <v/>
      </c>
    </row>
    <row r="98" spans="1:44" s="49" customFormat="1" ht="12" customHeight="1">
      <c r="A98" s="57"/>
      <c r="B98" s="57"/>
      <c r="C98" s="58"/>
      <c r="D98" s="59"/>
      <c r="E98" s="70"/>
      <c r="F98" s="57"/>
      <c r="G98" s="57"/>
      <c r="H98" s="57"/>
      <c r="I98" s="71"/>
      <c r="J98" s="57"/>
      <c r="K98" s="57"/>
      <c r="L98" s="51"/>
      <c r="M98" s="50"/>
      <c r="N98" s="50"/>
      <c r="O98" s="50"/>
      <c r="P98" s="50"/>
      <c r="Q98" s="51"/>
      <c r="R98" s="51"/>
      <c r="S98" s="50"/>
      <c r="T98" s="50"/>
      <c r="U98" s="50"/>
      <c r="V98" s="51"/>
      <c r="W98" s="51"/>
      <c r="Y98" s="20" t="str">
        <f t="shared" si="40"/>
        <v/>
      </c>
      <c r="Z98" s="21" t="str">
        <f t="shared" si="41"/>
        <v/>
      </c>
      <c r="AA98" s="21" t="str">
        <f t="shared" si="42"/>
        <v/>
      </c>
      <c r="AB98" s="22" t="str">
        <f t="shared" si="43"/>
        <v/>
      </c>
      <c r="AC98" s="23" t="str">
        <f t="shared" si="44"/>
        <v/>
      </c>
      <c r="AD98" s="21" t="str">
        <f t="shared" si="45"/>
        <v/>
      </c>
      <c r="AE98" s="21" t="str">
        <f t="shared" si="46"/>
        <v/>
      </c>
      <c r="AF98" s="24" t="str">
        <f t="shared" si="47"/>
        <v/>
      </c>
      <c r="AG98" s="20" t="str">
        <f t="shared" si="48"/>
        <v/>
      </c>
      <c r="AH98" s="21" t="str">
        <f t="shared" si="49"/>
        <v/>
      </c>
      <c r="AI98" s="21" t="str">
        <f t="shared" si="50"/>
        <v/>
      </c>
      <c r="AJ98" s="22" t="str">
        <f t="shared" si="51"/>
        <v/>
      </c>
      <c r="AK98" s="20" t="str">
        <f t="shared" si="52"/>
        <v/>
      </c>
      <c r="AL98" s="21" t="str">
        <f t="shared" si="53"/>
        <v/>
      </c>
      <c r="AM98" s="21" t="str">
        <f t="shared" si="54"/>
        <v/>
      </c>
      <c r="AN98" s="22" t="str">
        <f t="shared" si="55"/>
        <v/>
      </c>
      <c r="AO98" s="23" t="str">
        <f t="shared" si="56"/>
        <v/>
      </c>
      <c r="AP98" s="21" t="str">
        <f t="shared" si="57"/>
        <v/>
      </c>
      <c r="AQ98" s="21" t="str">
        <f t="shared" si="58"/>
        <v/>
      </c>
      <c r="AR98" s="22" t="str">
        <f t="shared" si="59"/>
        <v/>
      </c>
    </row>
    <row r="99" spans="1:44" s="49" customFormat="1" ht="12" customHeight="1">
      <c r="A99" s="57"/>
      <c r="B99" s="57"/>
      <c r="C99" s="58"/>
      <c r="D99" s="59"/>
      <c r="E99" s="70"/>
      <c r="F99" s="57"/>
      <c r="G99" s="57"/>
      <c r="H99" s="57"/>
      <c r="I99" s="71"/>
      <c r="J99" s="57"/>
      <c r="K99" s="57"/>
      <c r="L99" s="51"/>
      <c r="M99" s="50"/>
      <c r="N99" s="50"/>
      <c r="O99" s="50"/>
      <c r="P99" s="50"/>
      <c r="Q99" s="51"/>
      <c r="R99" s="51"/>
      <c r="S99" s="50"/>
      <c r="T99" s="50"/>
      <c r="U99" s="50"/>
      <c r="V99" s="51"/>
      <c r="W99" s="51"/>
      <c r="Y99" s="20" t="str">
        <f t="shared" si="40"/>
        <v/>
      </c>
      <c r="Z99" s="21" t="str">
        <f t="shared" si="41"/>
        <v/>
      </c>
      <c r="AA99" s="21" t="str">
        <f t="shared" si="42"/>
        <v/>
      </c>
      <c r="AB99" s="22" t="str">
        <f t="shared" si="43"/>
        <v/>
      </c>
      <c r="AC99" s="23" t="str">
        <f t="shared" si="44"/>
        <v/>
      </c>
      <c r="AD99" s="21" t="str">
        <f t="shared" si="45"/>
        <v/>
      </c>
      <c r="AE99" s="21" t="str">
        <f t="shared" si="46"/>
        <v/>
      </c>
      <c r="AF99" s="24" t="str">
        <f t="shared" si="47"/>
        <v/>
      </c>
      <c r="AG99" s="20" t="str">
        <f t="shared" si="48"/>
        <v/>
      </c>
      <c r="AH99" s="21" t="str">
        <f t="shared" si="49"/>
        <v/>
      </c>
      <c r="AI99" s="21" t="str">
        <f t="shared" si="50"/>
        <v/>
      </c>
      <c r="AJ99" s="22" t="str">
        <f t="shared" si="51"/>
        <v/>
      </c>
      <c r="AK99" s="20" t="str">
        <f t="shared" si="52"/>
        <v/>
      </c>
      <c r="AL99" s="21" t="str">
        <f t="shared" si="53"/>
        <v/>
      </c>
      <c r="AM99" s="21" t="str">
        <f t="shared" si="54"/>
        <v/>
      </c>
      <c r="AN99" s="22" t="str">
        <f t="shared" si="55"/>
        <v/>
      </c>
      <c r="AO99" s="23" t="str">
        <f t="shared" si="56"/>
        <v/>
      </c>
      <c r="AP99" s="21" t="str">
        <f t="shared" si="57"/>
        <v/>
      </c>
      <c r="AQ99" s="21" t="str">
        <f t="shared" si="58"/>
        <v/>
      </c>
      <c r="AR99" s="22" t="str">
        <f t="shared" si="59"/>
        <v/>
      </c>
    </row>
    <row r="100" spans="1:44" s="49" customFormat="1" ht="12" customHeight="1" thickBot="1">
      <c r="A100" s="57"/>
      <c r="B100" s="57"/>
      <c r="C100" s="58"/>
      <c r="D100" s="59"/>
      <c r="E100" s="70"/>
      <c r="F100" s="57"/>
      <c r="G100" s="57"/>
      <c r="H100" s="57"/>
      <c r="I100" s="71"/>
      <c r="J100" s="57"/>
      <c r="K100" s="57"/>
      <c r="L100" s="51"/>
      <c r="M100" s="50"/>
      <c r="N100" s="50"/>
      <c r="O100" s="50"/>
      <c r="P100" s="50"/>
      <c r="Q100" s="51"/>
      <c r="R100" s="51"/>
      <c r="S100" s="50"/>
      <c r="T100" s="50"/>
      <c r="U100" s="50"/>
      <c r="V100" s="51"/>
      <c r="W100" s="51"/>
      <c r="Y100" s="72" t="str">
        <f t="shared" si="40"/>
        <v/>
      </c>
      <c r="Z100" s="73" t="str">
        <f t="shared" si="41"/>
        <v/>
      </c>
      <c r="AA100" s="73" t="str">
        <f t="shared" si="42"/>
        <v/>
      </c>
      <c r="AB100" s="74" t="str">
        <f t="shared" si="43"/>
        <v/>
      </c>
      <c r="AC100" s="75" t="str">
        <f t="shared" si="44"/>
        <v/>
      </c>
      <c r="AD100" s="73" t="str">
        <f t="shared" si="45"/>
        <v/>
      </c>
      <c r="AE100" s="73" t="str">
        <f t="shared" si="46"/>
        <v/>
      </c>
      <c r="AF100" s="76" t="str">
        <f t="shared" si="47"/>
        <v/>
      </c>
      <c r="AG100" s="72" t="str">
        <f t="shared" si="48"/>
        <v/>
      </c>
      <c r="AH100" s="73" t="str">
        <f t="shared" si="49"/>
        <v/>
      </c>
      <c r="AI100" s="73" t="str">
        <f t="shared" si="50"/>
        <v/>
      </c>
      <c r="AJ100" s="74" t="str">
        <f t="shared" si="51"/>
        <v/>
      </c>
      <c r="AK100" s="72" t="str">
        <f t="shared" si="52"/>
        <v/>
      </c>
      <c r="AL100" s="73" t="str">
        <f t="shared" si="53"/>
        <v/>
      </c>
      <c r="AM100" s="73" t="str">
        <f t="shared" si="54"/>
        <v/>
      </c>
      <c r="AN100" s="74" t="str">
        <f t="shared" si="55"/>
        <v/>
      </c>
      <c r="AO100" s="75" t="str">
        <f t="shared" si="56"/>
        <v/>
      </c>
      <c r="AP100" s="73" t="str">
        <f t="shared" si="57"/>
        <v/>
      </c>
      <c r="AQ100" s="73" t="str">
        <f t="shared" si="58"/>
        <v/>
      </c>
      <c r="AR100" s="74" t="str">
        <f t="shared" si="59"/>
        <v/>
      </c>
    </row>
    <row r="101" spans="1:44" s="49" customFormat="1" ht="12">
      <c r="A101" s="77" t="s">
        <v>149</v>
      </c>
      <c r="B101" s="77"/>
      <c r="C101" s="78"/>
      <c r="D101" s="79"/>
      <c r="E101" s="80"/>
      <c r="F101" s="81"/>
      <c r="G101" s="81"/>
      <c r="H101" s="81"/>
      <c r="I101" s="81"/>
      <c r="J101" s="81"/>
      <c r="L101" s="82"/>
      <c r="Q101" s="82"/>
      <c r="R101" s="82"/>
      <c r="V101" s="82"/>
      <c r="W101" s="82"/>
      <c r="X101" s="83" t="s">
        <v>150</v>
      </c>
      <c r="Y101" s="84">
        <f>SUM(Y3:Y83)</f>
        <v>0</v>
      </c>
      <c r="Z101" s="85">
        <f t="shared" ref="Z101:AR101" si="60">SUM(Z3:Z83)</f>
        <v>9</v>
      </c>
      <c r="AA101" s="85">
        <f t="shared" si="60"/>
        <v>24</v>
      </c>
      <c r="AB101" s="86">
        <f t="shared" si="60"/>
        <v>9</v>
      </c>
      <c r="AC101" s="4">
        <f t="shared" si="60"/>
        <v>8</v>
      </c>
      <c r="AD101" s="4">
        <f t="shared" si="60"/>
        <v>3</v>
      </c>
      <c r="AE101" s="4">
        <f t="shared" si="60"/>
        <v>23</v>
      </c>
      <c r="AF101" s="4">
        <f t="shared" si="60"/>
        <v>10</v>
      </c>
      <c r="AG101" s="84">
        <f t="shared" si="60"/>
        <v>0</v>
      </c>
      <c r="AH101" s="85">
        <f t="shared" si="60"/>
        <v>7</v>
      </c>
      <c r="AI101" s="85">
        <f t="shared" si="60"/>
        <v>27</v>
      </c>
      <c r="AJ101" s="86">
        <f t="shared" si="60"/>
        <v>7</v>
      </c>
      <c r="AK101" s="4">
        <f t="shared" si="60"/>
        <v>1</v>
      </c>
      <c r="AL101" s="4">
        <f t="shared" si="60"/>
        <v>3</v>
      </c>
      <c r="AM101" s="4">
        <f t="shared" si="60"/>
        <v>26</v>
      </c>
      <c r="AN101" s="4">
        <f t="shared" si="60"/>
        <v>13</v>
      </c>
      <c r="AO101" s="84">
        <f t="shared" si="60"/>
        <v>3</v>
      </c>
      <c r="AP101" s="85">
        <f t="shared" si="60"/>
        <v>7</v>
      </c>
      <c r="AQ101" s="85">
        <f t="shared" si="60"/>
        <v>25</v>
      </c>
      <c r="AR101" s="86">
        <f t="shared" si="60"/>
        <v>7</v>
      </c>
    </row>
    <row r="102" spans="1:44" s="49" customFormat="1" ht="12">
      <c r="A102" s="77" t="s">
        <v>151</v>
      </c>
      <c r="B102" s="77"/>
      <c r="C102" s="78"/>
      <c r="D102" s="79"/>
      <c r="E102" s="80"/>
      <c r="F102" s="81"/>
      <c r="G102" s="81"/>
      <c r="H102" s="81"/>
      <c r="I102" s="81"/>
      <c r="J102" s="81"/>
      <c r="X102" s="83" t="s">
        <v>37</v>
      </c>
      <c r="Y102" s="87">
        <f>SUM(Y58:Y59)+SUM(Y63:Y69)</f>
        <v>0</v>
      </c>
      <c r="Z102" s="49">
        <f t="shared" ref="Z102:AR102" si="61">SUM(Z58:Z59)+SUM(Z63:Z69)</f>
        <v>2</v>
      </c>
      <c r="AA102" s="49">
        <f t="shared" si="61"/>
        <v>5</v>
      </c>
      <c r="AB102" s="88">
        <f t="shared" si="61"/>
        <v>1</v>
      </c>
      <c r="AC102" s="49">
        <f t="shared" si="61"/>
        <v>1</v>
      </c>
      <c r="AD102" s="49">
        <f t="shared" si="61"/>
        <v>0</v>
      </c>
      <c r="AE102" s="49">
        <f t="shared" si="61"/>
        <v>6</v>
      </c>
      <c r="AF102" s="49">
        <f t="shared" si="61"/>
        <v>2</v>
      </c>
      <c r="AG102" s="87">
        <f t="shared" si="61"/>
        <v>0</v>
      </c>
      <c r="AH102" s="49">
        <f t="shared" si="61"/>
        <v>1</v>
      </c>
      <c r="AI102" s="49">
        <f t="shared" si="61"/>
        <v>6</v>
      </c>
      <c r="AJ102" s="88">
        <f t="shared" si="61"/>
        <v>1</v>
      </c>
      <c r="AK102" s="49">
        <f t="shared" si="61"/>
        <v>0</v>
      </c>
      <c r="AL102" s="49">
        <f t="shared" si="61"/>
        <v>0</v>
      </c>
      <c r="AM102" s="49">
        <f t="shared" si="61"/>
        <v>6</v>
      </c>
      <c r="AN102" s="49">
        <f t="shared" si="61"/>
        <v>2</v>
      </c>
      <c r="AO102" s="87">
        <f t="shared" si="61"/>
        <v>0</v>
      </c>
      <c r="AP102" s="49">
        <f t="shared" si="61"/>
        <v>2</v>
      </c>
      <c r="AQ102" s="49">
        <f t="shared" si="61"/>
        <v>5</v>
      </c>
      <c r="AR102" s="88">
        <f t="shared" si="61"/>
        <v>1</v>
      </c>
    </row>
    <row r="103" spans="1:44" s="49" customFormat="1" ht="13" thickBot="1">
      <c r="A103" s="77"/>
      <c r="B103" s="77"/>
      <c r="C103" s="78"/>
      <c r="D103" s="79"/>
      <c r="E103" s="80"/>
      <c r="F103" s="81"/>
      <c r="G103" s="81"/>
      <c r="H103" s="81"/>
      <c r="I103" s="81"/>
      <c r="J103" s="81"/>
      <c r="L103" s="89"/>
      <c r="X103" s="83" t="s">
        <v>152</v>
      </c>
      <c r="Y103" s="87">
        <f>SUM(Y41:Y44)+SUM(Y47:Y57)+SUM(Y60:Y62)</f>
        <v>0</v>
      </c>
      <c r="Z103" s="49">
        <f t="shared" ref="Z103:AR103" si="62">SUM(Z41:Z44)+SUM(Z47:Z57)+SUM(Z60:Z62)</f>
        <v>3</v>
      </c>
      <c r="AA103" s="49">
        <f t="shared" si="62"/>
        <v>12</v>
      </c>
      <c r="AB103" s="88">
        <f t="shared" si="62"/>
        <v>3</v>
      </c>
      <c r="AC103" s="49">
        <f t="shared" si="62"/>
        <v>3</v>
      </c>
      <c r="AD103" s="49">
        <f t="shared" si="62"/>
        <v>1</v>
      </c>
      <c r="AE103" s="49">
        <f t="shared" si="62"/>
        <v>9</v>
      </c>
      <c r="AF103" s="49">
        <f t="shared" si="62"/>
        <v>5</v>
      </c>
      <c r="AG103" s="87">
        <f t="shared" si="62"/>
        <v>0</v>
      </c>
      <c r="AH103" s="49">
        <f t="shared" si="62"/>
        <v>4</v>
      </c>
      <c r="AI103" s="49">
        <f t="shared" si="62"/>
        <v>11</v>
      </c>
      <c r="AJ103" s="88">
        <f t="shared" si="62"/>
        <v>3</v>
      </c>
      <c r="AK103" s="49">
        <f t="shared" si="62"/>
        <v>1</v>
      </c>
      <c r="AL103" s="49">
        <f t="shared" si="62"/>
        <v>3</v>
      </c>
      <c r="AM103" s="49">
        <f t="shared" si="62"/>
        <v>7</v>
      </c>
      <c r="AN103" s="49">
        <f t="shared" si="62"/>
        <v>7</v>
      </c>
      <c r="AO103" s="87">
        <f t="shared" si="62"/>
        <v>1</v>
      </c>
      <c r="AP103" s="49">
        <f t="shared" si="62"/>
        <v>3</v>
      </c>
      <c r="AQ103" s="49">
        <f t="shared" si="62"/>
        <v>12</v>
      </c>
      <c r="AR103" s="88">
        <f t="shared" si="62"/>
        <v>2</v>
      </c>
    </row>
    <row r="104" spans="1:44" s="49" customFormat="1" ht="13" thickBot="1">
      <c r="A104" s="90"/>
      <c r="B104" s="77"/>
      <c r="C104" s="91" t="s">
        <v>153</v>
      </c>
      <c r="D104" s="92"/>
      <c r="E104" s="93"/>
      <c r="W104" s="49" t="s">
        <v>154</v>
      </c>
      <c r="X104" s="83" t="s">
        <v>71</v>
      </c>
      <c r="Y104" s="87">
        <f>Y41</f>
        <v>0</v>
      </c>
      <c r="Z104" s="49">
        <f t="shared" ref="Z104:AR104" si="63">Z41</f>
        <v>0</v>
      </c>
      <c r="AA104" s="49">
        <f t="shared" si="63"/>
        <v>1</v>
      </c>
      <c r="AB104" s="49">
        <f t="shared" si="63"/>
        <v>0</v>
      </c>
      <c r="AC104" s="87">
        <f t="shared" si="63"/>
        <v>0</v>
      </c>
      <c r="AD104" s="49">
        <f t="shared" si="63"/>
        <v>0</v>
      </c>
      <c r="AE104" s="49">
        <f t="shared" si="63"/>
        <v>1</v>
      </c>
      <c r="AF104" s="49">
        <f t="shared" si="63"/>
        <v>0</v>
      </c>
      <c r="AG104" s="87">
        <f t="shared" si="63"/>
        <v>0</v>
      </c>
      <c r="AH104" s="49">
        <f t="shared" si="63"/>
        <v>0</v>
      </c>
      <c r="AI104" s="49">
        <f t="shared" si="63"/>
        <v>1</v>
      </c>
      <c r="AJ104" s="49">
        <f t="shared" si="63"/>
        <v>0</v>
      </c>
      <c r="AK104" s="87">
        <f t="shared" si="63"/>
        <v>0</v>
      </c>
      <c r="AL104" s="49">
        <f t="shared" si="63"/>
        <v>0</v>
      </c>
      <c r="AM104" s="49">
        <f t="shared" si="63"/>
        <v>0</v>
      </c>
      <c r="AN104" s="49">
        <f t="shared" si="63"/>
        <v>1</v>
      </c>
      <c r="AO104" s="87">
        <f t="shared" si="63"/>
        <v>0</v>
      </c>
      <c r="AP104" s="49">
        <f t="shared" si="63"/>
        <v>0</v>
      </c>
      <c r="AQ104" s="49">
        <f t="shared" si="63"/>
        <v>1</v>
      </c>
      <c r="AR104" s="88">
        <f t="shared" si="63"/>
        <v>0</v>
      </c>
    </row>
    <row r="105" spans="1:44" s="49" customFormat="1" ht="13" thickBot="1">
      <c r="A105" s="77"/>
      <c r="B105" s="77"/>
      <c r="C105" s="94"/>
      <c r="D105" s="92"/>
      <c r="E105" s="93"/>
      <c r="W105" s="49" t="s">
        <v>154</v>
      </c>
      <c r="X105" s="83" t="s">
        <v>155</v>
      </c>
      <c r="Y105" s="87">
        <f>Y44+Y47+Y48+Y50+Y52+Y53+Y54+Y55</f>
        <v>0</v>
      </c>
      <c r="Z105" s="49">
        <f t="shared" ref="Z105:AR105" si="64">Z44+Z47+Z48+Z50+Z52+Z53+Z54+Z55</f>
        <v>0</v>
      </c>
      <c r="AA105" s="49">
        <f t="shared" si="64"/>
        <v>7</v>
      </c>
      <c r="AB105" s="49">
        <f t="shared" si="64"/>
        <v>1</v>
      </c>
      <c r="AC105" s="87">
        <f t="shared" si="64"/>
        <v>1</v>
      </c>
      <c r="AD105" s="49">
        <f t="shared" si="64"/>
        <v>0</v>
      </c>
      <c r="AE105" s="49">
        <f t="shared" si="64"/>
        <v>5</v>
      </c>
      <c r="AF105" s="49">
        <f t="shared" si="64"/>
        <v>2</v>
      </c>
      <c r="AG105" s="87">
        <f t="shared" si="64"/>
        <v>0</v>
      </c>
      <c r="AH105" s="49">
        <f t="shared" si="64"/>
        <v>2</v>
      </c>
      <c r="AI105" s="49">
        <f t="shared" si="64"/>
        <v>4</v>
      </c>
      <c r="AJ105" s="49">
        <f t="shared" si="64"/>
        <v>2</v>
      </c>
      <c r="AK105" s="87">
        <f t="shared" si="64"/>
        <v>0</v>
      </c>
      <c r="AL105" s="49">
        <f t="shared" si="64"/>
        <v>1</v>
      </c>
      <c r="AM105" s="49">
        <f t="shared" si="64"/>
        <v>4</v>
      </c>
      <c r="AN105" s="49">
        <f t="shared" si="64"/>
        <v>3</v>
      </c>
      <c r="AO105" s="87">
        <f t="shared" si="64"/>
        <v>0</v>
      </c>
      <c r="AP105" s="49">
        <f t="shared" si="64"/>
        <v>0</v>
      </c>
      <c r="AQ105" s="49">
        <f t="shared" si="64"/>
        <v>7</v>
      </c>
      <c r="AR105" s="88">
        <f t="shared" si="64"/>
        <v>1</v>
      </c>
    </row>
    <row r="106" spans="1:44" ht="13" thickBot="1">
      <c r="A106" s="95"/>
      <c r="B106" s="96"/>
      <c r="C106" s="97" t="s">
        <v>156</v>
      </c>
      <c r="D106" s="97"/>
      <c r="E106" s="97"/>
      <c r="W106" s="49" t="s">
        <v>154</v>
      </c>
      <c r="X106" s="97" t="s">
        <v>157</v>
      </c>
      <c r="Y106" s="87">
        <f>Y42+Y43+Y49+Y51+Y56+Y57+Y60+Y61+Y62</f>
        <v>0</v>
      </c>
      <c r="Z106" s="49">
        <f t="shared" ref="Z106:AR106" si="65">Z42+Z43+Z49+Z51+Z56+Z57+Z60+Z61+Z62</f>
        <v>3</v>
      </c>
      <c r="AA106" s="49">
        <f t="shared" si="65"/>
        <v>4</v>
      </c>
      <c r="AB106" s="49">
        <f t="shared" si="65"/>
        <v>2</v>
      </c>
      <c r="AC106" s="87">
        <f t="shared" si="65"/>
        <v>2</v>
      </c>
      <c r="AD106" s="49">
        <f t="shared" si="65"/>
        <v>1</v>
      </c>
      <c r="AE106" s="49">
        <f t="shared" si="65"/>
        <v>3</v>
      </c>
      <c r="AF106" s="49">
        <f t="shared" si="65"/>
        <v>3</v>
      </c>
      <c r="AG106" s="87">
        <f t="shared" si="65"/>
        <v>0</v>
      </c>
      <c r="AH106" s="49">
        <f t="shared" si="65"/>
        <v>2</v>
      </c>
      <c r="AI106" s="49">
        <f t="shared" si="65"/>
        <v>6</v>
      </c>
      <c r="AJ106" s="49">
        <f t="shared" si="65"/>
        <v>1</v>
      </c>
      <c r="AK106" s="87">
        <f t="shared" si="65"/>
        <v>1</v>
      </c>
      <c r="AL106" s="49">
        <f t="shared" si="65"/>
        <v>2</v>
      </c>
      <c r="AM106" s="49">
        <f t="shared" si="65"/>
        <v>3</v>
      </c>
      <c r="AN106" s="49">
        <f t="shared" si="65"/>
        <v>3</v>
      </c>
      <c r="AO106" s="87">
        <f t="shared" si="65"/>
        <v>1</v>
      </c>
      <c r="AP106" s="49">
        <f t="shared" si="65"/>
        <v>3</v>
      </c>
      <c r="AQ106" s="49">
        <f t="shared" si="65"/>
        <v>4</v>
      </c>
      <c r="AR106" s="88">
        <f t="shared" si="65"/>
        <v>1</v>
      </c>
    </row>
    <row r="107" spans="1:44" ht="12" thickBot="1">
      <c r="C107" s="97"/>
      <c r="D107" s="97"/>
      <c r="E107" s="97"/>
      <c r="X107" s="4" t="s">
        <v>158</v>
      </c>
      <c r="Y107" s="87">
        <f>Y43+Y60</f>
        <v>0</v>
      </c>
      <c r="Z107" s="49">
        <f>Z43+Z60</f>
        <v>0</v>
      </c>
      <c r="AA107" s="49">
        <f>AA43+AA60</f>
        <v>2</v>
      </c>
      <c r="AB107" s="88">
        <f>AB43+AB60</f>
        <v>0</v>
      </c>
      <c r="AC107" s="4">
        <f>AC43+AC60</f>
        <v>0</v>
      </c>
      <c r="AD107" s="4">
        <f t="shared" ref="AD107:AR107" si="66">AD43+AD60</f>
        <v>0</v>
      </c>
      <c r="AE107" s="4">
        <f t="shared" si="66"/>
        <v>0</v>
      </c>
      <c r="AF107" s="4">
        <f t="shared" si="66"/>
        <v>2</v>
      </c>
      <c r="AG107" s="87">
        <f t="shared" si="66"/>
        <v>0</v>
      </c>
      <c r="AH107" s="49">
        <f t="shared" si="66"/>
        <v>0</v>
      </c>
      <c r="AI107" s="49">
        <f t="shared" si="66"/>
        <v>1</v>
      </c>
      <c r="AJ107" s="88">
        <f t="shared" si="66"/>
        <v>1</v>
      </c>
      <c r="AK107" s="4">
        <f t="shared" si="66"/>
        <v>0</v>
      </c>
      <c r="AL107" s="4">
        <f t="shared" si="66"/>
        <v>1</v>
      </c>
      <c r="AM107" s="4">
        <f t="shared" si="66"/>
        <v>1</v>
      </c>
      <c r="AN107" s="4">
        <f t="shared" si="66"/>
        <v>0</v>
      </c>
      <c r="AO107" s="87">
        <f t="shared" si="66"/>
        <v>0</v>
      </c>
      <c r="AP107" s="49">
        <f t="shared" si="66"/>
        <v>0</v>
      </c>
      <c r="AQ107" s="49">
        <f t="shared" si="66"/>
        <v>2</v>
      </c>
      <c r="AR107" s="88">
        <f t="shared" si="66"/>
        <v>0</v>
      </c>
    </row>
    <row r="108" spans="1:44" ht="12" thickBot="1">
      <c r="A108" s="99"/>
      <c r="C108" s="97" t="s">
        <v>159</v>
      </c>
      <c r="D108" s="97"/>
      <c r="E108" s="97"/>
      <c r="X108" s="4" t="s">
        <v>160</v>
      </c>
      <c r="Y108" s="87">
        <f>Y41+Y42+Y47+Y48+Y52+Y54+Y55+Y56+Y61</f>
        <v>0</v>
      </c>
      <c r="Z108" s="49">
        <f>Z41+Z42+Z47+Z48+Z52+Z54+Z55+Z56+Z61</f>
        <v>0</v>
      </c>
      <c r="AA108" s="49">
        <f>AA41+AA42+AA47+AA48+AA52+AA54+AA55+AA56+AA61</f>
        <v>6</v>
      </c>
      <c r="AB108" s="88">
        <f>AB41+AB42+AB47+AB48+AB52+AB54+AB55+AB56+AB61</f>
        <v>3</v>
      </c>
      <c r="AC108" s="4">
        <f>AC41+AC42+AC47+AC48+AC52+AC54+AC55+AC56+AC61</f>
        <v>0</v>
      </c>
      <c r="AD108" s="4">
        <f t="shared" ref="AD108:AR108" si="67">AD41+AD42+AD47+AD48+AD52+AD54+AD55+AD56+AD61</f>
        <v>0</v>
      </c>
      <c r="AE108" s="4">
        <f t="shared" si="67"/>
        <v>6</v>
      </c>
      <c r="AF108" s="4">
        <f t="shared" si="67"/>
        <v>3</v>
      </c>
      <c r="AG108" s="87">
        <f t="shared" si="67"/>
        <v>0</v>
      </c>
      <c r="AH108" s="49">
        <f t="shared" si="67"/>
        <v>0</v>
      </c>
      <c r="AI108" s="49">
        <f t="shared" si="67"/>
        <v>7</v>
      </c>
      <c r="AJ108" s="88">
        <f t="shared" si="67"/>
        <v>2</v>
      </c>
      <c r="AK108" s="4">
        <f t="shared" si="67"/>
        <v>0</v>
      </c>
      <c r="AL108" s="4">
        <f t="shared" si="67"/>
        <v>0</v>
      </c>
      <c r="AM108" s="4">
        <f t="shared" si="67"/>
        <v>4</v>
      </c>
      <c r="AN108" s="4">
        <f t="shared" si="67"/>
        <v>5</v>
      </c>
      <c r="AO108" s="87">
        <f t="shared" si="67"/>
        <v>0</v>
      </c>
      <c r="AP108" s="49">
        <f t="shared" si="67"/>
        <v>0</v>
      </c>
      <c r="AQ108" s="49">
        <f t="shared" si="67"/>
        <v>7</v>
      </c>
      <c r="AR108" s="88">
        <f t="shared" si="67"/>
        <v>2</v>
      </c>
    </row>
    <row r="109" spans="1:44" ht="12" thickBot="1">
      <c r="C109" s="97"/>
      <c r="D109" s="97"/>
      <c r="E109" s="97"/>
      <c r="X109" s="4" t="s">
        <v>161</v>
      </c>
      <c r="Y109" s="87">
        <f>Y44+Y49+Y50+Y51+Y53+Y57+Y62</f>
        <v>0</v>
      </c>
      <c r="Z109" s="49">
        <f>Z44+Z49+Z50+Z51+Z53+Z57+Z62</f>
        <v>3</v>
      </c>
      <c r="AA109" s="49">
        <f>AA44+AA49+AA50+AA51+AA53+AA57+AA62</f>
        <v>4</v>
      </c>
      <c r="AB109" s="88">
        <f>AB44+AB49+AB50+AB51+AB53+AB57+AB62</f>
        <v>0</v>
      </c>
      <c r="AC109" s="4">
        <f>AC44+AC49+AC50+AC51+AC53+AC57+AC62</f>
        <v>3</v>
      </c>
      <c r="AD109" s="4">
        <f t="shared" ref="AD109:AR109" si="68">AD44+AD49+AD50+AD51+AD53+AD57+AD62</f>
        <v>1</v>
      </c>
      <c r="AE109" s="4">
        <f t="shared" si="68"/>
        <v>3</v>
      </c>
      <c r="AF109" s="4">
        <f t="shared" si="68"/>
        <v>0</v>
      </c>
      <c r="AG109" s="87">
        <f t="shared" si="68"/>
        <v>0</v>
      </c>
      <c r="AH109" s="49">
        <f t="shared" si="68"/>
        <v>4</v>
      </c>
      <c r="AI109" s="49">
        <f t="shared" si="68"/>
        <v>3</v>
      </c>
      <c r="AJ109" s="88">
        <f t="shared" si="68"/>
        <v>0</v>
      </c>
      <c r="AK109" s="4">
        <f t="shared" si="68"/>
        <v>1</v>
      </c>
      <c r="AL109" s="4">
        <f t="shared" si="68"/>
        <v>2</v>
      </c>
      <c r="AM109" s="4">
        <f t="shared" si="68"/>
        <v>2</v>
      </c>
      <c r="AN109" s="4">
        <f t="shared" si="68"/>
        <v>2</v>
      </c>
      <c r="AO109" s="87">
        <f t="shared" si="68"/>
        <v>1</v>
      </c>
      <c r="AP109" s="49">
        <f t="shared" si="68"/>
        <v>3</v>
      </c>
      <c r="AQ109" s="49">
        <f t="shared" si="68"/>
        <v>3</v>
      </c>
      <c r="AR109" s="88">
        <f t="shared" si="68"/>
        <v>0</v>
      </c>
    </row>
    <row r="110" spans="1:44" ht="12" thickBot="1">
      <c r="A110" s="100"/>
      <c r="C110" s="97" t="s">
        <v>162</v>
      </c>
      <c r="D110" s="97"/>
      <c r="E110" s="97"/>
    </row>
    <row r="111" spans="1:44" ht="12" thickBot="1">
      <c r="C111" s="97"/>
      <c r="D111" s="97"/>
      <c r="E111" s="97"/>
    </row>
    <row r="112" spans="1:44" ht="12" thickBot="1">
      <c r="A112" s="101"/>
      <c r="C112" s="97" t="s">
        <v>163</v>
      </c>
      <c r="D112" s="97"/>
      <c r="E112" s="97"/>
    </row>
    <row r="113" spans="3:23">
      <c r="C113" s="97"/>
      <c r="D113" s="97"/>
      <c r="E113" s="97"/>
    </row>
    <row r="114" spans="3:23">
      <c r="F114" s="102" t="s">
        <v>164</v>
      </c>
    </row>
    <row r="115" spans="3:23">
      <c r="F115" s="102" t="s">
        <v>165</v>
      </c>
      <c r="G115" s="97"/>
      <c r="L115" s="82" t="s">
        <v>166</v>
      </c>
      <c r="M115" s="49"/>
      <c r="N115" s="49"/>
      <c r="O115" s="49"/>
      <c r="P115" s="49"/>
      <c r="Q115" s="49"/>
      <c r="R115" s="82" t="s">
        <v>167</v>
      </c>
      <c r="S115" s="49"/>
      <c r="T115" s="49"/>
      <c r="U115" s="49"/>
      <c r="V115" s="49"/>
      <c r="W115" s="49"/>
    </row>
    <row r="116" spans="3:23" ht="12" thickBot="1">
      <c r="L116" s="49"/>
      <c r="M116" s="49"/>
      <c r="N116" s="49"/>
      <c r="O116" s="49"/>
      <c r="P116" s="49"/>
      <c r="Q116" s="49"/>
      <c r="R116" s="49"/>
      <c r="S116" s="49"/>
      <c r="T116" s="49"/>
      <c r="U116" s="49"/>
      <c r="V116" s="49"/>
      <c r="W116" s="49"/>
    </row>
    <row r="117" spans="3:23" ht="12" thickBot="1">
      <c r="F117" s="103"/>
      <c r="G117" s="104" t="s">
        <v>168</v>
      </c>
      <c r="H117" s="104" t="s">
        <v>29</v>
      </c>
      <c r="I117" s="104" t="s">
        <v>30</v>
      </c>
      <c r="J117" s="104" t="s">
        <v>34</v>
      </c>
      <c r="K117" s="105" t="s">
        <v>35</v>
      </c>
      <c r="L117" s="103"/>
      <c r="M117" s="104" t="s">
        <v>168</v>
      </c>
      <c r="N117" s="104" t="s">
        <v>29</v>
      </c>
      <c r="O117" s="104" t="s">
        <v>30</v>
      </c>
      <c r="P117" s="104" t="s">
        <v>34</v>
      </c>
      <c r="Q117" s="105" t="s">
        <v>35</v>
      </c>
      <c r="R117" s="103"/>
      <c r="S117" s="104" t="s">
        <v>168</v>
      </c>
      <c r="T117" s="104" t="s">
        <v>29</v>
      </c>
      <c r="U117" s="104" t="s">
        <v>30</v>
      </c>
      <c r="V117" s="104" t="s">
        <v>34</v>
      </c>
      <c r="W117" s="105" t="s">
        <v>35</v>
      </c>
    </row>
    <row r="118" spans="3:23">
      <c r="F118" s="106" t="s">
        <v>36</v>
      </c>
      <c r="G118" s="107">
        <f>Y101</f>
        <v>0</v>
      </c>
      <c r="H118" s="107">
        <f>AC101</f>
        <v>8</v>
      </c>
      <c r="I118" s="107">
        <f>AG101</f>
        <v>0</v>
      </c>
      <c r="J118" s="107">
        <f>AK101</f>
        <v>1</v>
      </c>
      <c r="K118" s="108">
        <f>AO101</f>
        <v>3</v>
      </c>
      <c r="L118" s="106" t="s">
        <v>36</v>
      </c>
      <c r="M118" s="107">
        <f>Y102</f>
        <v>0</v>
      </c>
      <c r="N118" s="107">
        <f>AC102</f>
        <v>1</v>
      </c>
      <c r="O118" s="107">
        <f>AG102</f>
        <v>0</v>
      </c>
      <c r="P118" s="107">
        <f>AK102</f>
        <v>0</v>
      </c>
      <c r="Q118" s="108">
        <f>AO102</f>
        <v>0</v>
      </c>
      <c r="R118" s="106" t="s">
        <v>36</v>
      </c>
      <c r="S118" s="107">
        <f>Y103</f>
        <v>0</v>
      </c>
      <c r="T118" s="107">
        <f>AC103</f>
        <v>3</v>
      </c>
      <c r="U118" s="107">
        <f>AG103</f>
        <v>0</v>
      </c>
      <c r="V118" s="107">
        <f>AK103</f>
        <v>1</v>
      </c>
      <c r="W118" s="108">
        <f>AO103</f>
        <v>1</v>
      </c>
    </row>
    <row r="119" spans="3:23">
      <c r="F119" s="109" t="s">
        <v>1</v>
      </c>
      <c r="G119" s="110">
        <f>Z101</f>
        <v>9</v>
      </c>
      <c r="H119" s="110">
        <f>AD101</f>
        <v>3</v>
      </c>
      <c r="I119" s="110">
        <f>AH101</f>
        <v>7</v>
      </c>
      <c r="J119" s="110">
        <f>AL101</f>
        <v>3</v>
      </c>
      <c r="K119" s="111">
        <f>AP101</f>
        <v>7</v>
      </c>
      <c r="L119" s="109" t="s">
        <v>1</v>
      </c>
      <c r="M119" s="110">
        <f>Z102</f>
        <v>2</v>
      </c>
      <c r="N119" s="110">
        <f>AD102</f>
        <v>0</v>
      </c>
      <c r="O119" s="110">
        <f>AH102</f>
        <v>1</v>
      </c>
      <c r="P119" s="110">
        <f>AL102</f>
        <v>0</v>
      </c>
      <c r="Q119" s="111">
        <f>AP102</f>
        <v>2</v>
      </c>
      <c r="R119" s="109" t="s">
        <v>1</v>
      </c>
      <c r="S119" s="110">
        <f>Z103</f>
        <v>3</v>
      </c>
      <c r="T119" s="110">
        <f>AD103</f>
        <v>1</v>
      </c>
      <c r="U119" s="110">
        <f>AH103</f>
        <v>4</v>
      </c>
      <c r="V119" s="110">
        <f>AL103</f>
        <v>3</v>
      </c>
      <c r="W119" s="111">
        <f>AP103</f>
        <v>3</v>
      </c>
    </row>
    <row r="120" spans="3:23">
      <c r="F120" s="109" t="s">
        <v>37</v>
      </c>
      <c r="G120" s="110">
        <f>AA101</f>
        <v>24</v>
      </c>
      <c r="H120" s="110">
        <f>AE101</f>
        <v>23</v>
      </c>
      <c r="I120" s="110">
        <f>AI101</f>
        <v>27</v>
      </c>
      <c r="J120" s="110">
        <f>AM101</f>
        <v>26</v>
      </c>
      <c r="K120" s="111">
        <f>AQ101</f>
        <v>25</v>
      </c>
      <c r="L120" s="109" t="s">
        <v>37</v>
      </c>
      <c r="M120" s="110">
        <f>AA102</f>
        <v>5</v>
      </c>
      <c r="N120" s="110">
        <f>AE102</f>
        <v>6</v>
      </c>
      <c r="O120" s="110">
        <f>AI102</f>
        <v>6</v>
      </c>
      <c r="P120" s="110">
        <f>AM102</f>
        <v>6</v>
      </c>
      <c r="Q120" s="111">
        <f>AQ102</f>
        <v>5</v>
      </c>
      <c r="R120" s="109" t="s">
        <v>37</v>
      </c>
      <c r="S120" s="110">
        <f>AA103</f>
        <v>12</v>
      </c>
      <c r="T120" s="110">
        <f>AE103</f>
        <v>9</v>
      </c>
      <c r="U120" s="110">
        <f>AI103</f>
        <v>11</v>
      </c>
      <c r="V120" s="110">
        <f>AM103</f>
        <v>7</v>
      </c>
      <c r="W120" s="111">
        <f>AQ103</f>
        <v>12</v>
      </c>
    </row>
    <row r="121" spans="3:23">
      <c r="F121" s="112" t="s">
        <v>169</v>
      </c>
      <c r="G121" s="113">
        <f>AB101</f>
        <v>9</v>
      </c>
      <c r="H121" s="113">
        <f>AF101</f>
        <v>10</v>
      </c>
      <c r="I121" s="113">
        <f>AJ101</f>
        <v>7</v>
      </c>
      <c r="J121" s="113">
        <f>AN101</f>
        <v>13</v>
      </c>
      <c r="K121" s="114">
        <f>AR101</f>
        <v>7</v>
      </c>
      <c r="L121" s="112" t="s">
        <v>169</v>
      </c>
      <c r="M121" s="113">
        <f>AB102</f>
        <v>1</v>
      </c>
      <c r="N121" s="113">
        <f>AF102</f>
        <v>2</v>
      </c>
      <c r="O121" s="113">
        <f>AJ102</f>
        <v>1</v>
      </c>
      <c r="P121" s="113">
        <f>AN102</f>
        <v>2</v>
      </c>
      <c r="Q121" s="114">
        <f>AR102</f>
        <v>1</v>
      </c>
      <c r="R121" s="112" t="s">
        <v>169</v>
      </c>
      <c r="S121" s="113">
        <f>AB103</f>
        <v>3</v>
      </c>
      <c r="T121" s="113">
        <f>AF103</f>
        <v>5</v>
      </c>
      <c r="U121" s="113">
        <f>AJ103</f>
        <v>3</v>
      </c>
      <c r="V121" s="113">
        <f>AN103</f>
        <v>7</v>
      </c>
      <c r="W121" s="114">
        <f>AR103</f>
        <v>2</v>
      </c>
    </row>
    <row r="122" spans="3:23" ht="12" thickBot="1">
      <c r="F122" s="115" t="s">
        <v>4</v>
      </c>
      <c r="G122" s="116">
        <f>SUM(G118:G121)</f>
        <v>42</v>
      </c>
      <c r="H122" s="117">
        <f>SUM(H118:H121)</f>
        <v>44</v>
      </c>
      <c r="I122" s="117">
        <f>SUM(I118:I121)</f>
        <v>41</v>
      </c>
      <c r="J122" s="117">
        <f>SUM(J118:J121)</f>
        <v>43</v>
      </c>
      <c r="K122" s="118">
        <f>SUM(K118:K121)</f>
        <v>42</v>
      </c>
      <c r="L122" s="115" t="s">
        <v>4</v>
      </c>
      <c r="M122" s="116">
        <f>SUM(M118:M121)</f>
        <v>8</v>
      </c>
      <c r="N122" s="117">
        <f>SUM(N118:N121)</f>
        <v>9</v>
      </c>
      <c r="O122" s="117">
        <f>SUM(O118:O121)</f>
        <v>8</v>
      </c>
      <c r="P122" s="117">
        <f>SUM(P118:P121)</f>
        <v>8</v>
      </c>
      <c r="Q122" s="118">
        <f>SUM(Q118:Q121)</f>
        <v>8</v>
      </c>
      <c r="R122" s="115" t="s">
        <v>4</v>
      </c>
      <c r="S122" s="116">
        <f>SUM(S118:S121)</f>
        <v>18</v>
      </c>
      <c r="T122" s="117">
        <f>SUM(T118:T121)</f>
        <v>18</v>
      </c>
      <c r="U122" s="117">
        <f>SUM(U118:U121)</f>
        <v>18</v>
      </c>
      <c r="V122" s="117">
        <f>SUM(V118:V121)</f>
        <v>18</v>
      </c>
      <c r="W122" s="118">
        <f>SUM(W118:W121)</f>
        <v>18</v>
      </c>
    </row>
    <row r="123" spans="3:23" ht="12" thickBot="1">
      <c r="F123" s="119"/>
      <c r="G123" s="4"/>
      <c r="H123" s="4"/>
      <c r="I123" s="4"/>
      <c r="J123" s="4"/>
      <c r="L123" s="119"/>
      <c r="R123" s="119"/>
    </row>
    <row r="124" spans="3:23" ht="12" thickBot="1">
      <c r="F124" s="103"/>
      <c r="G124" s="104" t="s">
        <v>168</v>
      </c>
      <c r="H124" s="104" t="s">
        <v>29</v>
      </c>
      <c r="I124" s="104" t="s">
        <v>30</v>
      </c>
      <c r="J124" s="104" t="s">
        <v>34</v>
      </c>
      <c r="K124" s="105" t="s">
        <v>35</v>
      </c>
      <c r="L124" s="103"/>
      <c r="M124" s="104" t="s">
        <v>168</v>
      </c>
      <c r="N124" s="104" t="s">
        <v>29</v>
      </c>
      <c r="O124" s="104" t="s">
        <v>30</v>
      </c>
      <c r="P124" s="104" t="s">
        <v>34</v>
      </c>
      <c r="Q124" s="105" t="s">
        <v>35</v>
      </c>
      <c r="R124" s="103"/>
      <c r="S124" s="104" t="s">
        <v>168</v>
      </c>
      <c r="T124" s="104" t="s">
        <v>29</v>
      </c>
      <c r="U124" s="104" t="s">
        <v>30</v>
      </c>
      <c r="V124" s="104" t="s">
        <v>34</v>
      </c>
      <c r="W124" s="105" t="s">
        <v>35</v>
      </c>
    </row>
    <row r="125" spans="3:23">
      <c r="F125" s="106" t="s">
        <v>36</v>
      </c>
      <c r="G125" s="120">
        <f t="shared" ref="G125:K128" si="69">G118/G$122</f>
        <v>0</v>
      </c>
      <c r="H125" s="121">
        <f t="shared" si="69"/>
        <v>0.18181818181818182</v>
      </c>
      <c r="I125" s="121">
        <f t="shared" si="69"/>
        <v>0</v>
      </c>
      <c r="J125" s="121">
        <f t="shared" si="69"/>
        <v>2.3255813953488372E-2</v>
      </c>
      <c r="K125" s="122">
        <f t="shared" si="69"/>
        <v>7.1428571428571425E-2</v>
      </c>
      <c r="L125" s="106" t="s">
        <v>36</v>
      </c>
      <c r="M125" s="120">
        <f t="shared" ref="M125:Q128" si="70">M118/M$122</f>
        <v>0</v>
      </c>
      <c r="N125" s="121">
        <f t="shared" si="70"/>
        <v>0.1111111111111111</v>
      </c>
      <c r="O125" s="121">
        <f t="shared" si="70"/>
        <v>0</v>
      </c>
      <c r="P125" s="121">
        <f t="shared" si="70"/>
        <v>0</v>
      </c>
      <c r="Q125" s="122">
        <f t="shared" si="70"/>
        <v>0</v>
      </c>
      <c r="R125" s="106" t="s">
        <v>36</v>
      </c>
      <c r="S125" s="120">
        <f t="shared" ref="S125:W128" si="71">S118/S$122</f>
        <v>0</v>
      </c>
      <c r="T125" s="121">
        <f t="shared" si="71"/>
        <v>0.16666666666666666</v>
      </c>
      <c r="U125" s="121">
        <f t="shared" si="71"/>
        <v>0</v>
      </c>
      <c r="V125" s="121">
        <f t="shared" si="71"/>
        <v>5.5555555555555552E-2</v>
      </c>
      <c r="W125" s="122">
        <f t="shared" si="71"/>
        <v>5.5555555555555552E-2</v>
      </c>
    </row>
    <row r="126" spans="3:23">
      <c r="F126" s="109" t="s">
        <v>1</v>
      </c>
      <c r="G126" s="123">
        <f t="shared" si="69"/>
        <v>0.21428571428571427</v>
      </c>
      <c r="H126" s="123">
        <f t="shared" si="69"/>
        <v>6.8181818181818177E-2</v>
      </c>
      <c r="I126" s="123">
        <f t="shared" si="69"/>
        <v>0.17073170731707318</v>
      </c>
      <c r="J126" s="123">
        <f t="shared" si="69"/>
        <v>6.9767441860465115E-2</v>
      </c>
      <c r="K126" s="124">
        <f t="shared" si="69"/>
        <v>0.16666666666666666</v>
      </c>
      <c r="L126" s="109" t="s">
        <v>1</v>
      </c>
      <c r="M126" s="123">
        <f t="shared" si="70"/>
        <v>0.25</v>
      </c>
      <c r="N126" s="123">
        <f t="shared" si="70"/>
        <v>0</v>
      </c>
      <c r="O126" s="123">
        <f t="shared" si="70"/>
        <v>0.125</v>
      </c>
      <c r="P126" s="123">
        <f t="shared" si="70"/>
        <v>0</v>
      </c>
      <c r="Q126" s="124">
        <f t="shared" si="70"/>
        <v>0.25</v>
      </c>
      <c r="R126" s="109" t="s">
        <v>1</v>
      </c>
      <c r="S126" s="123">
        <f t="shared" si="71"/>
        <v>0.16666666666666666</v>
      </c>
      <c r="T126" s="123">
        <f t="shared" si="71"/>
        <v>5.5555555555555552E-2</v>
      </c>
      <c r="U126" s="123">
        <f t="shared" si="71"/>
        <v>0.22222222222222221</v>
      </c>
      <c r="V126" s="123">
        <f t="shared" si="71"/>
        <v>0.16666666666666666</v>
      </c>
      <c r="W126" s="124">
        <f t="shared" si="71"/>
        <v>0.16666666666666666</v>
      </c>
    </row>
    <row r="127" spans="3:23">
      <c r="F127" s="109" t="s">
        <v>37</v>
      </c>
      <c r="G127" s="123">
        <f t="shared" si="69"/>
        <v>0.5714285714285714</v>
      </c>
      <c r="H127" s="123">
        <f t="shared" si="69"/>
        <v>0.52272727272727271</v>
      </c>
      <c r="I127" s="123">
        <f t="shared" si="69"/>
        <v>0.65853658536585369</v>
      </c>
      <c r="J127" s="123">
        <f t="shared" si="69"/>
        <v>0.60465116279069764</v>
      </c>
      <c r="K127" s="124">
        <f t="shared" si="69"/>
        <v>0.59523809523809523</v>
      </c>
      <c r="L127" s="109" t="s">
        <v>37</v>
      </c>
      <c r="M127" s="123">
        <f t="shared" si="70"/>
        <v>0.625</v>
      </c>
      <c r="N127" s="123">
        <f t="shared" si="70"/>
        <v>0.66666666666666663</v>
      </c>
      <c r="O127" s="123">
        <f t="shared" si="70"/>
        <v>0.75</v>
      </c>
      <c r="P127" s="123">
        <f t="shared" si="70"/>
        <v>0.75</v>
      </c>
      <c r="Q127" s="124">
        <f t="shared" si="70"/>
        <v>0.625</v>
      </c>
      <c r="R127" s="109" t="s">
        <v>37</v>
      </c>
      <c r="S127" s="123">
        <f t="shared" si="71"/>
        <v>0.66666666666666663</v>
      </c>
      <c r="T127" s="123">
        <f t="shared" si="71"/>
        <v>0.5</v>
      </c>
      <c r="U127" s="123">
        <f t="shared" si="71"/>
        <v>0.61111111111111116</v>
      </c>
      <c r="V127" s="123">
        <f t="shared" si="71"/>
        <v>0.3888888888888889</v>
      </c>
      <c r="W127" s="124">
        <f t="shared" si="71"/>
        <v>0.66666666666666663</v>
      </c>
    </row>
    <row r="128" spans="3:23">
      <c r="F128" s="112" t="s">
        <v>169</v>
      </c>
      <c r="G128" s="125">
        <f t="shared" si="69"/>
        <v>0.21428571428571427</v>
      </c>
      <c r="H128" s="125">
        <f t="shared" si="69"/>
        <v>0.22727272727272727</v>
      </c>
      <c r="I128" s="125">
        <f t="shared" si="69"/>
        <v>0.17073170731707318</v>
      </c>
      <c r="J128" s="125">
        <f t="shared" si="69"/>
        <v>0.30232558139534882</v>
      </c>
      <c r="K128" s="126">
        <f t="shared" si="69"/>
        <v>0.16666666666666666</v>
      </c>
      <c r="L128" s="112" t="s">
        <v>169</v>
      </c>
      <c r="M128" s="125">
        <f t="shared" si="70"/>
        <v>0.125</v>
      </c>
      <c r="N128" s="125">
        <f t="shared" si="70"/>
        <v>0.22222222222222221</v>
      </c>
      <c r="O128" s="125">
        <f t="shared" si="70"/>
        <v>0.125</v>
      </c>
      <c r="P128" s="125">
        <f t="shared" si="70"/>
        <v>0.25</v>
      </c>
      <c r="Q128" s="126">
        <f t="shared" si="70"/>
        <v>0.125</v>
      </c>
      <c r="R128" s="112" t="s">
        <v>169</v>
      </c>
      <c r="S128" s="125">
        <f t="shared" si="71"/>
        <v>0.16666666666666666</v>
      </c>
      <c r="T128" s="125">
        <f t="shared" si="71"/>
        <v>0.27777777777777779</v>
      </c>
      <c r="U128" s="125">
        <f t="shared" si="71"/>
        <v>0.16666666666666666</v>
      </c>
      <c r="V128" s="125">
        <f t="shared" si="71"/>
        <v>0.3888888888888889</v>
      </c>
      <c r="W128" s="126">
        <f t="shared" si="71"/>
        <v>0.1111111111111111</v>
      </c>
    </row>
    <row r="129" spans="6:23" ht="12" thickBot="1">
      <c r="F129" s="115" t="s">
        <v>4</v>
      </c>
      <c r="G129" s="127">
        <f>SUM(G125:G128)</f>
        <v>1</v>
      </c>
      <c r="H129" s="127">
        <f>SUM(H125:H128)</f>
        <v>1</v>
      </c>
      <c r="I129" s="127">
        <f>SUM(I125:I128)</f>
        <v>1</v>
      </c>
      <c r="J129" s="127">
        <f>SUM(J125:J128)</f>
        <v>0.99999999999999989</v>
      </c>
      <c r="K129" s="128">
        <f>SUM(K125:K128)</f>
        <v>0.99999999999999989</v>
      </c>
      <c r="L129" s="115" t="s">
        <v>4</v>
      </c>
      <c r="M129" s="127">
        <f>SUM(M125:M128)</f>
        <v>1</v>
      </c>
      <c r="N129" s="127">
        <f>SUM(N125:N128)</f>
        <v>0.99999999999999989</v>
      </c>
      <c r="O129" s="127">
        <f>SUM(O125:O128)</f>
        <v>1</v>
      </c>
      <c r="P129" s="127">
        <f>SUM(P125:P128)</f>
        <v>1</v>
      </c>
      <c r="Q129" s="128">
        <f>SUM(Q125:Q128)</f>
        <v>1</v>
      </c>
      <c r="R129" s="115" t="s">
        <v>4</v>
      </c>
      <c r="S129" s="127">
        <f>SUM(S125:S128)</f>
        <v>0.99999999999999989</v>
      </c>
      <c r="T129" s="127">
        <f>SUM(T125:T128)</f>
        <v>1</v>
      </c>
      <c r="U129" s="127">
        <f>SUM(U125:U128)</f>
        <v>1</v>
      </c>
      <c r="V129" s="127">
        <f>SUM(V125:V128)</f>
        <v>1</v>
      </c>
      <c r="W129" s="128">
        <f>SUM(W125:W128)</f>
        <v>1</v>
      </c>
    </row>
    <row r="131" spans="6:23">
      <c r="F131" s="102" t="s">
        <v>170</v>
      </c>
    </row>
    <row r="132" spans="6:23">
      <c r="F132" s="82" t="s">
        <v>6</v>
      </c>
      <c r="G132" s="49"/>
      <c r="H132" s="49"/>
      <c r="I132" s="49"/>
      <c r="J132" s="49"/>
      <c r="K132" s="49"/>
      <c r="L132" s="82" t="s">
        <v>7</v>
      </c>
      <c r="M132" s="49"/>
      <c r="N132" s="49"/>
      <c r="O132" s="49"/>
      <c r="P132" s="49"/>
      <c r="Q132" s="49"/>
      <c r="R132" s="82" t="s">
        <v>171</v>
      </c>
      <c r="S132" s="49"/>
      <c r="T132" s="49"/>
      <c r="U132" s="49"/>
      <c r="V132" s="49"/>
      <c r="W132" s="49"/>
    </row>
    <row r="133" spans="6:23" ht="12" thickBot="1">
      <c r="F133" s="49"/>
      <c r="G133" s="49"/>
      <c r="H133" s="49"/>
      <c r="I133" s="49"/>
      <c r="J133" s="49"/>
      <c r="K133" s="49"/>
      <c r="L133" s="49"/>
      <c r="M133" s="49"/>
      <c r="N133" s="49"/>
      <c r="O133" s="49"/>
      <c r="P133" s="49"/>
      <c r="Q133" s="49"/>
      <c r="R133" s="49"/>
      <c r="S133" s="49"/>
      <c r="T133" s="49"/>
      <c r="U133" s="49"/>
      <c r="V133" s="49"/>
      <c r="W133" s="49"/>
    </row>
    <row r="134" spans="6:23" ht="12" thickBot="1">
      <c r="F134" s="103"/>
      <c r="G134" s="104" t="s">
        <v>168</v>
      </c>
      <c r="H134" s="104" t="s">
        <v>29</v>
      </c>
      <c r="I134" s="104" t="s">
        <v>30</v>
      </c>
      <c r="J134" s="104" t="s">
        <v>34</v>
      </c>
      <c r="K134" s="105" t="s">
        <v>35</v>
      </c>
      <c r="L134" s="103"/>
      <c r="M134" s="104" t="s">
        <v>168</v>
      </c>
      <c r="N134" s="104" t="s">
        <v>29</v>
      </c>
      <c r="O134" s="104" t="s">
        <v>30</v>
      </c>
      <c r="P134" s="104" t="s">
        <v>34</v>
      </c>
      <c r="Q134" s="105" t="s">
        <v>35</v>
      </c>
      <c r="R134" s="103"/>
      <c r="S134" s="104" t="s">
        <v>168</v>
      </c>
      <c r="T134" s="104" t="s">
        <v>29</v>
      </c>
      <c r="U134" s="104" t="s">
        <v>30</v>
      </c>
      <c r="V134" s="104" t="s">
        <v>34</v>
      </c>
      <c r="W134" s="105" t="s">
        <v>35</v>
      </c>
    </row>
    <row r="135" spans="6:23">
      <c r="F135" s="106" t="s">
        <v>36</v>
      </c>
      <c r="G135" s="107">
        <f>Y104</f>
        <v>0</v>
      </c>
      <c r="H135" s="107">
        <f>AC104</f>
        <v>0</v>
      </c>
      <c r="I135" s="107">
        <f>AG104</f>
        <v>0</v>
      </c>
      <c r="J135" s="107">
        <f>AK104</f>
        <v>0</v>
      </c>
      <c r="K135" s="108">
        <f>AO104</f>
        <v>0</v>
      </c>
      <c r="L135" s="106" t="s">
        <v>36</v>
      </c>
      <c r="M135" s="107">
        <f>Y105</f>
        <v>0</v>
      </c>
      <c r="N135" s="107">
        <f>AC105</f>
        <v>1</v>
      </c>
      <c r="O135" s="107">
        <f>AG105</f>
        <v>0</v>
      </c>
      <c r="P135" s="107">
        <f>AK105</f>
        <v>0</v>
      </c>
      <c r="Q135" s="108">
        <f>AO105</f>
        <v>0</v>
      </c>
      <c r="R135" s="106" t="s">
        <v>36</v>
      </c>
      <c r="S135" s="107">
        <f>Y106</f>
        <v>0</v>
      </c>
      <c r="T135" s="107">
        <f>AC106</f>
        <v>2</v>
      </c>
      <c r="U135" s="107">
        <f>AG106</f>
        <v>0</v>
      </c>
      <c r="V135" s="107">
        <f>AK106</f>
        <v>1</v>
      </c>
      <c r="W135" s="108">
        <f>AO106</f>
        <v>1</v>
      </c>
    </row>
    <row r="136" spans="6:23">
      <c r="F136" s="109" t="s">
        <v>1</v>
      </c>
      <c r="G136" s="110">
        <f>Z104</f>
        <v>0</v>
      </c>
      <c r="H136" s="110">
        <f>AD104</f>
        <v>0</v>
      </c>
      <c r="I136" s="110">
        <f>AH104</f>
        <v>0</v>
      </c>
      <c r="J136" s="110">
        <f>AL104</f>
        <v>0</v>
      </c>
      <c r="K136" s="111">
        <f>AP104</f>
        <v>0</v>
      </c>
      <c r="L136" s="109" t="s">
        <v>1</v>
      </c>
      <c r="M136" s="110">
        <f>Z105</f>
        <v>0</v>
      </c>
      <c r="N136" s="110">
        <f>AD105</f>
        <v>0</v>
      </c>
      <c r="O136" s="110">
        <f>AH105</f>
        <v>2</v>
      </c>
      <c r="P136" s="110">
        <f>AL105</f>
        <v>1</v>
      </c>
      <c r="Q136" s="111">
        <f>AP105</f>
        <v>0</v>
      </c>
      <c r="R136" s="109" t="s">
        <v>1</v>
      </c>
      <c r="S136" s="110">
        <f>Z106</f>
        <v>3</v>
      </c>
      <c r="T136" s="110">
        <f>AD106</f>
        <v>1</v>
      </c>
      <c r="U136" s="110">
        <f>AH106</f>
        <v>2</v>
      </c>
      <c r="V136" s="110">
        <f>AL106</f>
        <v>2</v>
      </c>
      <c r="W136" s="111">
        <f>AP106</f>
        <v>3</v>
      </c>
    </row>
    <row r="137" spans="6:23">
      <c r="F137" s="109" t="s">
        <v>37</v>
      </c>
      <c r="G137" s="110">
        <f>AA104</f>
        <v>1</v>
      </c>
      <c r="H137" s="110">
        <f>AE104</f>
        <v>1</v>
      </c>
      <c r="I137" s="110">
        <f>AI104</f>
        <v>1</v>
      </c>
      <c r="J137" s="110">
        <f>AM104</f>
        <v>0</v>
      </c>
      <c r="K137" s="111">
        <f>AQ104</f>
        <v>1</v>
      </c>
      <c r="L137" s="109" t="s">
        <v>37</v>
      </c>
      <c r="M137" s="110">
        <f>AA105</f>
        <v>7</v>
      </c>
      <c r="N137" s="110">
        <f>AE105</f>
        <v>5</v>
      </c>
      <c r="O137" s="110">
        <f>AI105</f>
        <v>4</v>
      </c>
      <c r="P137" s="110">
        <f>AM105</f>
        <v>4</v>
      </c>
      <c r="Q137" s="111">
        <f>AQ105</f>
        <v>7</v>
      </c>
      <c r="R137" s="109" t="s">
        <v>37</v>
      </c>
      <c r="S137" s="110">
        <f>AA106</f>
        <v>4</v>
      </c>
      <c r="T137" s="110">
        <f>AE106</f>
        <v>3</v>
      </c>
      <c r="U137" s="110">
        <f>AI106</f>
        <v>6</v>
      </c>
      <c r="V137" s="110">
        <f>AM106</f>
        <v>3</v>
      </c>
      <c r="W137" s="111">
        <f>AQ106</f>
        <v>4</v>
      </c>
    </row>
    <row r="138" spans="6:23">
      <c r="F138" s="112" t="s">
        <v>169</v>
      </c>
      <c r="G138" s="113">
        <f>AB104</f>
        <v>0</v>
      </c>
      <c r="H138" s="113">
        <f>AF104</f>
        <v>0</v>
      </c>
      <c r="I138" s="113">
        <f>AJ104</f>
        <v>0</v>
      </c>
      <c r="J138" s="113">
        <f>AN104</f>
        <v>1</v>
      </c>
      <c r="K138" s="114">
        <f>AR104</f>
        <v>0</v>
      </c>
      <c r="L138" s="112" t="s">
        <v>169</v>
      </c>
      <c r="M138" s="113">
        <f>AB105</f>
        <v>1</v>
      </c>
      <c r="N138" s="113">
        <f>AF105</f>
        <v>2</v>
      </c>
      <c r="O138" s="113">
        <f>AJ105</f>
        <v>2</v>
      </c>
      <c r="P138" s="113">
        <f>AN105</f>
        <v>3</v>
      </c>
      <c r="Q138" s="114">
        <f>AR105</f>
        <v>1</v>
      </c>
      <c r="R138" s="112" t="s">
        <v>169</v>
      </c>
      <c r="S138" s="113">
        <f>AB106</f>
        <v>2</v>
      </c>
      <c r="T138" s="113">
        <f>AF106</f>
        <v>3</v>
      </c>
      <c r="U138" s="113">
        <f>AJ106</f>
        <v>1</v>
      </c>
      <c r="V138" s="113">
        <f>AN106</f>
        <v>3</v>
      </c>
      <c r="W138" s="114">
        <f>AR106</f>
        <v>1</v>
      </c>
    </row>
    <row r="139" spans="6:23" ht="12" thickBot="1">
      <c r="F139" s="115" t="s">
        <v>4</v>
      </c>
      <c r="G139" s="116">
        <f>SUM(G135:G138)</f>
        <v>1</v>
      </c>
      <c r="H139" s="117">
        <f>SUM(H135:H138)</f>
        <v>1</v>
      </c>
      <c r="I139" s="117">
        <f>SUM(I135:I138)</f>
        <v>1</v>
      </c>
      <c r="J139" s="117">
        <f>SUM(J135:J138)</f>
        <v>1</v>
      </c>
      <c r="K139" s="118">
        <f>SUM(K135:K138)</f>
        <v>1</v>
      </c>
      <c r="L139" s="115" t="s">
        <v>4</v>
      </c>
      <c r="M139" s="116">
        <f>SUM(M135:M138)</f>
        <v>8</v>
      </c>
      <c r="N139" s="117">
        <f>SUM(N135:N138)</f>
        <v>8</v>
      </c>
      <c r="O139" s="117">
        <f>SUM(O135:O138)</f>
        <v>8</v>
      </c>
      <c r="P139" s="117">
        <f>SUM(P135:P138)</f>
        <v>8</v>
      </c>
      <c r="Q139" s="118">
        <f>SUM(Q135:Q138)</f>
        <v>8</v>
      </c>
      <c r="R139" s="115" t="s">
        <v>4</v>
      </c>
      <c r="S139" s="116">
        <f>SUM(S135:S138)</f>
        <v>9</v>
      </c>
      <c r="T139" s="117">
        <f>SUM(T135:T138)</f>
        <v>9</v>
      </c>
      <c r="U139" s="117">
        <f>SUM(U135:U138)</f>
        <v>9</v>
      </c>
      <c r="V139" s="117">
        <f>SUM(V135:V138)</f>
        <v>9</v>
      </c>
      <c r="W139" s="118">
        <f>SUM(W135:W138)</f>
        <v>9</v>
      </c>
    </row>
    <row r="140" spans="6:23" ht="12" thickBot="1">
      <c r="F140" s="119"/>
      <c r="G140" s="4"/>
      <c r="H140" s="4"/>
      <c r="I140" s="4"/>
      <c r="J140" s="4"/>
      <c r="L140" s="119"/>
      <c r="R140" s="119"/>
    </row>
    <row r="141" spans="6:23" ht="12" thickBot="1">
      <c r="F141" s="103"/>
      <c r="G141" s="104" t="s">
        <v>168</v>
      </c>
      <c r="H141" s="104" t="s">
        <v>29</v>
      </c>
      <c r="I141" s="104" t="s">
        <v>30</v>
      </c>
      <c r="J141" s="104" t="s">
        <v>34</v>
      </c>
      <c r="K141" s="105" t="s">
        <v>35</v>
      </c>
      <c r="L141" s="103"/>
      <c r="M141" s="104" t="s">
        <v>168</v>
      </c>
      <c r="N141" s="104" t="s">
        <v>29</v>
      </c>
      <c r="O141" s="104" t="s">
        <v>30</v>
      </c>
      <c r="P141" s="104" t="s">
        <v>34</v>
      </c>
      <c r="Q141" s="105" t="s">
        <v>35</v>
      </c>
      <c r="R141" s="103"/>
      <c r="S141" s="104" t="s">
        <v>168</v>
      </c>
      <c r="T141" s="104" t="s">
        <v>29</v>
      </c>
      <c r="U141" s="104" t="s">
        <v>30</v>
      </c>
      <c r="V141" s="104" t="s">
        <v>34</v>
      </c>
      <c r="W141" s="105" t="s">
        <v>35</v>
      </c>
    </row>
    <row r="142" spans="6:23">
      <c r="F142" s="106" t="s">
        <v>36</v>
      </c>
      <c r="G142" s="120">
        <f t="shared" ref="G142:K146" si="72">G135/G$139</f>
        <v>0</v>
      </c>
      <c r="H142" s="121">
        <f t="shared" si="72"/>
        <v>0</v>
      </c>
      <c r="I142" s="121">
        <f t="shared" si="72"/>
        <v>0</v>
      </c>
      <c r="J142" s="121">
        <f t="shared" si="72"/>
        <v>0</v>
      </c>
      <c r="K142" s="122">
        <f t="shared" si="72"/>
        <v>0</v>
      </c>
      <c r="L142" s="106" t="s">
        <v>36</v>
      </c>
      <c r="M142" s="120">
        <f t="shared" ref="M142:Q146" si="73">M135/M$139</f>
        <v>0</v>
      </c>
      <c r="N142" s="121">
        <f t="shared" si="73"/>
        <v>0.125</v>
      </c>
      <c r="O142" s="121">
        <f t="shared" si="73"/>
        <v>0</v>
      </c>
      <c r="P142" s="121">
        <f t="shared" si="73"/>
        <v>0</v>
      </c>
      <c r="Q142" s="122">
        <f t="shared" si="73"/>
        <v>0</v>
      </c>
      <c r="R142" s="106" t="s">
        <v>36</v>
      </c>
      <c r="S142" s="120">
        <f t="shared" ref="S142:W146" si="74">S135/S$139</f>
        <v>0</v>
      </c>
      <c r="T142" s="121">
        <f t="shared" si="74"/>
        <v>0.22222222222222221</v>
      </c>
      <c r="U142" s="121">
        <f t="shared" si="74"/>
        <v>0</v>
      </c>
      <c r="V142" s="121">
        <f t="shared" si="74"/>
        <v>0.1111111111111111</v>
      </c>
      <c r="W142" s="122">
        <f t="shared" si="74"/>
        <v>0.1111111111111111</v>
      </c>
    </row>
    <row r="143" spans="6:23">
      <c r="F143" s="109" t="s">
        <v>1</v>
      </c>
      <c r="G143" s="123">
        <f t="shared" si="72"/>
        <v>0</v>
      </c>
      <c r="H143" s="123">
        <f t="shared" si="72"/>
        <v>0</v>
      </c>
      <c r="I143" s="123">
        <f t="shared" si="72"/>
        <v>0</v>
      </c>
      <c r="J143" s="123">
        <f t="shared" si="72"/>
        <v>0</v>
      </c>
      <c r="K143" s="124">
        <f t="shared" si="72"/>
        <v>0</v>
      </c>
      <c r="L143" s="109" t="s">
        <v>1</v>
      </c>
      <c r="M143" s="123">
        <f t="shared" si="73"/>
        <v>0</v>
      </c>
      <c r="N143" s="123">
        <f t="shared" si="73"/>
        <v>0</v>
      </c>
      <c r="O143" s="123">
        <f t="shared" si="73"/>
        <v>0.25</v>
      </c>
      <c r="P143" s="123">
        <f t="shared" si="73"/>
        <v>0.125</v>
      </c>
      <c r="Q143" s="124">
        <f t="shared" si="73"/>
        <v>0</v>
      </c>
      <c r="R143" s="109" t="s">
        <v>1</v>
      </c>
      <c r="S143" s="123">
        <f t="shared" si="74"/>
        <v>0.33333333333333331</v>
      </c>
      <c r="T143" s="123">
        <f t="shared" si="74"/>
        <v>0.1111111111111111</v>
      </c>
      <c r="U143" s="123">
        <f t="shared" si="74"/>
        <v>0.22222222222222221</v>
      </c>
      <c r="V143" s="123">
        <f t="shared" si="74"/>
        <v>0.22222222222222221</v>
      </c>
      <c r="W143" s="124">
        <f t="shared" si="74"/>
        <v>0.33333333333333331</v>
      </c>
    </row>
    <row r="144" spans="6:23">
      <c r="F144" s="109" t="s">
        <v>37</v>
      </c>
      <c r="G144" s="123">
        <f t="shared" si="72"/>
        <v>1</v>
      </c>
      <c r="H144" s="123">
        <f t="shared" si="72"/>
        <v>1</v>
      </c>
      <c r="I144" s="123">
        <f t="shared" si="72"/>
        <v>1</v>
      </c>
      <c r="J144" s="123">
        <f t="shared" si="72"/>
        <v>0</v>
      </c>
      <c r="K144" s="124">
        <f t="shared" si="72"/>
        <v>1</v>
      </c>
      <c r="L144" s="109" t="s">
        <v>37</v>
      </c>
      <c r="M144" s="123">
        <f t="shared" si="73"/>
        <v>0.875</v>
      </c>
      <c r="N144" s="123">
        <f t="shared" si="73"/>
        <v>0.625</v>
      </c>
      <c r="O144" s="123">
        <f t="shared" si="73"/>
        <v>0.5</v>
      </c>
      <c r="P144" s="123">
        <f t="shared" si="73"/>
        <v>0.5</v>
      </c>
      <c r="Q144" s="124">
        <f t="shared" si="73"/>
        <v>0.875</v>
      </c>
      <c r="R144" s="109" t="s">
        <v>37</v>
      </c>
      <c r="S144" s="123">
        <f t="shared" si="74"/>
        <v>0.44444444444444442</v>
      </c>
      <c r="T144" s="123">
        <f t="shared" si="74"/>
        <v>0.33333333333333331</v>
      </c>
      <c r="U144" s="123">
        <f t="shared" si="74"/>
        <v>0.66666666666666663</v>
      </c>
      <c r="V144" s="123">
        <f t="shared" si="74"/>
        <v>0.33333333333333331</v>
      </c>
      <c r="W144" s="124">
        <f t="shared" si="74"/>
        <v>0.44444444444444442</v>
      </c>
    </row>
    <row r="145" spans="6:23">
      <c r="F145" s="112" t="s">
        <v>169</v>
      </c>
      <c r="G145" s="125">
        <f t="shared" si="72"/>
        <v>0</v>
      </c>
      <c r="H145" s="125">
        <f t="shared" si="72"/>
        <v>0</v>
      </c>
      <c r="I145" s="125">
        <f t="shared" si="72"/>
        <v>0</v>
      </c>
      <c r="J145" s="125">
        <f t="shared" si="72"/>
        <v>1</v>
      </c>
      <c r="K145" s="126">
        <f t="shared" si="72"/>
        <v>0</v>
      </c>
      <c r="L145" s="112" t="s">
        <v>169</v>
      </c>
      <c r="M145" s="125">
        <f t="shared" si="73"/>
        <v>0.125</v>
      </c>
      <c r="N145" s="125">
        <f t="shared" si="73"/>
        <v>0.25</v>
      </c>
      <c r="O145" s="125">
        <f t="shared" si="73"/>
        <v>0.25</v>
      </c>
      <c r="P145" s="125">
        <f t="shared" si="73"/>
        <v>0.375</v>
      </c>
      <c r="Q145" s="126">
        <f t="shared" si="73"/>
        <v>0.125</v>
      </c>
      <c r="R145" s="112" t="s">
        <v>169</v>
      </c>
      <c r="S145" s="125">
        <f t="shared" si="74"/>
        <v>0.22222222222222221</v>
      </c>
      <c r="T145" s="125">
        <f t="shared" si="74"/>
        <v>0.33333333333333331</v>
      </c>
      <c r="U145" s="125">
        <f t="shared" si="74"/>
        <v>0.1111111111111111</v>
      </c>
      <c r="V145" s="125">
        <f t="shared" si="74"/>
        <v>0.33333333333333331</v>
      </c>
      <c r="W145" s="126">
        <f t="shared" si="74"/>
        <v>0.1111111111111111</v>
      </c>
    </row>
    <row r="146" spans="6:23" ht="12" thickBot="1">
      <c r="F146" s="115" t="s">
        <v>4</v>
      </c>
      <c r="G146" s="127">
        <f t="shared" si="72"/>
        <v>1</v>
      </c>
      <c r="H146" s="127">
        <f t="shared" si="72"/>
        <v>1</v>
      </c>
      <c r="I146" s="127">
        <f t="shared" si="72"/>
        <v>1</v>
      </c>
      <c r="J146" s="127">
        <f t="shared" si="72"/>
        <v>1</v>
      </c>
      <c r="K146" s="128">
        <f t="shared" si="72"/>
        <v>1</v>
      </c>
      <c r="L146" s="115" t="s">
        <v>4</v>
      </c>
      <c r="M146" s="127">
        <f t="shared" si="73"/>
        <v>1</v>
      </c>
      <c r="N146" s="127">
        <f t="shared" si="73"/>
        <v>1</v>
      </c>
      <c r="O146" s="127">
        <f t="shared" si="73"/>
        <v>1</v>
      </c>
      <c r="P146" s="127">
        <f t="shared" si="73"/>
        <v>1</v>
      </c>
      <c r="Q146" s="128">
        <f t="shared" si="73"/>
        <v>1</v>
      </c>
      <c r="R146" s="115" t="s">
        <v>4</v>
      </c>
      <c r="S146" s="127">
        <f t="shared" si="74"/>
        <v>1</v>
      </c>
      <c r="T146" s="127">
        <f t="shared" si="74"/>
        <v>1</v>
      </c>
      <c r="U146" s="127">
        <f t="shared" si="74"/>
        <v>1</v>
      </c>
      <c r="V146" s="127">
        <f t="shared" si="74"/>
        <v>1</v>
      </c>
      <c r="W146" s="128">
        <f t="shared" si="74"/>
        <v>1</v>
      </c>
    </row>
    <row r="148" spans="6:23">
      <c r="F148" s="102" t="s">
        <v>172</v>
      </c>
    </row>
    <row r="149" spans="6:23">
      <c r="F149" s="82" t="s">
        <v>173</v>
      </c>
      <c r="G149" s="49"/>
      <c r="H149" s="49"/>
      <c r="I149" s="49"/>
      <c r="J149" s="49"/>
      <c r="K149" s="49"/>
      <c r="L149" s="82" t="s">
        <v>174</v>
      </c>
      <c r="M149" s="49"/>
      <c r="N149" s="49"/>
      <c r="O149" s="49"/>
      <c r="P149" s="49"/>
      <c r="Q149" s="49"/>
      <c r="R149" s="82" t="s">
        <v>175</v>
      </c>
      <c r="S149" s="49"/>
      <c r="T149" s="49"/>
      <c r="U149" s="49"/>
      <c r="V149" s="49"/>
      <c r="W149" s="49"/>
    </row>
    <row r="150" spans="6:23" ht="12" thickBot="1">
      <c r="F150" s="49"/>
      <c r="G150" s="49"/>
      <c r="H150" s="49"/>
      <c r="I150" s="49"/>
      <c r="J150" s="49"/>
      <c r="K150" s="49"/>
      <c r="L150" s="49"/>
      <c r="M150" s="49"/>
      <c r="N150" s="49"/>
      <c r="O150" s="49"/>
      <c r="P150" s="49"/>
      <c r="Q150" s="49"/>
      <c r="R150" s="49"/>
      <c r="S150" s="49"/>
      <c r="T150" s="49"/>
      <c r="U150" s="49"/>
      <c r="V150" s="49"/>
      <c r="W150" s="49"/>
    </row>
    <row r="151" spans="6:23" ht="12" thickBot="1">
      <c r="F151" s="103"/>
      <c r="G151" s="104" t="s">
        <v>168</v>
      </c>
      <c r="H151" s="104" t="s">
        <v>29</v>
      </c>
      <c r="I151" s="104" t="s">
        <v>30</v>
      </c>
      <c r="J151" s="104" t="s">
        <v>34</v>
      </c>
      <c r="K151" s="105" t="s">
        <v>35</v>
      </c>
      <c r="L151" s="103"/>
      <c r="M151" s="104" t="s">
        <v>168</v>
      </c>
      <c r="N151" s="104" t="s">
        <v>29</v>
      </c>
      <c r="O151" s="104" t="s">
        <v>30</v>
      </c>
      <c r="P151" s="104" t="s">
        <v>34</v>
      </c>
      <c r="Q151" s="105" t="s">
        <v>35</v>
      </c>
      <c r="R151" s="103"/>
      <c r="S151" s="104" t="s">
        <v>168</v>
      </c>
      <c r="T151" s="104" t="s">
        <v>29</v>
      </c>
      <c r="U151" s="104" t="s">
        <v>30</v>
      </c>
      <c r="V151" s="104" t="s">
        <v>34</v>
      </c>
      <c r="W151" s="105" t="s">
        <v>35</v>
      </c>
    </row>
    <row r="152" spans="6:23">
      <c r="F152" s="106" t="s">
        <v>36</v>
      </c>
      <c r="G152" s="107">
        <f>Y107</f>
        <v>0</v>
      </c>
      <c r="H152" s="107">
        <f>AC107</f>
        <v>0</v>
      </c>
      <c r="I152" s="107">
        <f>AG107</f>
        <v>0</v>
      </c>
      <c r="J152" s="107">
        <f>AK107</f>
        <v>0</v>
      </c>
      <c r="K152" s="108">
        <f>AO107</f>
        <v>0</v>
      </c>
      <c r="L152" s="106" t="s">
        <v>36</v>
      </c>
      <c r="M152" s="107">
        <f>Y108</f>
        <v>0</v>
      </c>
      <c r="N152" s="107">
        <f>AC108</f>
        <v>0</v>
      </c>
      <c r="O152" s="107">
        <f>AG108</f>
        <v>0</v>
      </c>
      <c r="P152" s="107">
        <f>AK108</f>
        <v>0</v>
      </c>
      <c r="Q152" s="108">
        <f>AO108</f>
        <v>0</v>
      </c>
      <c r="R152" s="106" t="s">
        <v>36</v>
      </c>
      <c r="S152" s="107">
        <f>Y109</f>
        <v>0</v>
      </c>
      <c r="T152" s="107">
        <f>AC109</f>
        <v>3</v>
      </c>
      <c r="U152" s="107">
        <f>AG109</f>
        <v>0</v>
      </c>
      <c r="V152" s="107">
        <f>AK109</f>
        <v>1</v>
      </c>
      <c r="W152" s="108">
        <f>AO109</f>
        <v>1</v>
      </c>
    </row>
    <row r="153" spans="6:23">
      <c r="F153" s="109" t="s">
        <v>1</v>
      </c>
      <c r="G153" s="110">
        <f>Z107</f>
        <v>0</v>
      </c>
      <c r="H153" s="110">
        <f>AD107</f>
        <v>0</v>
      </c>
      <c r="I153" s="110">
        <f>AH107</f>
        <v>0</v>
      </c>
      <c r="J153" s="110">
        <f>AL107</f>
        <v>1</v>
      </c>
      <c r="K153" s="111">
        <f>AP107</f>
        <v>0</v>
      </c>
      <c r="L153" s="109" t="s">
        <v>1</v>
      </c>
      <c r="M153" s="110">
        <f>Z108</f>
        <v>0</v>
      </c>
      <c r="N153" s="110">
        <f>AD108</f>
        <v>0</v>
      </c>
      <c r="O153" s="110">
        <f>AH108</f>
        <v>0</v>
      </c>
      <c r="P153" s="110">
        <f>AL108</f>
        <v>0</v>
      </c>
      <c r="Q153" s="111">
        <f>AP108</f>
        <v>0</v>
      </c>
      <c r="R153" s="109" t="s">
        <v>1</v>
      </c>
      <c r="S153" s="110">
        <f>Z109</f>
        <v>3</v>
      </c>
      <c r="T153" s="110">
        <f>AD109</f>
        <v>1</v>
      </c>
      <c r="U153" s="110">
        <f>AH109</f>
        <v>4</v>
      </c>
      <c r="V153" s="110">
        <f>AL109</f>
        <v>2</v>
      </c>
      <c r="W153" s="111">
        <f>AP109</f>
        <v>3</v>
      </c>
    </row>
    <row r="154" spans="6:23">
      <c r="F154" s="109" t="s">
        <v>37</v>
      </c>
      <c r="G154" s="110">
        <f>AA107</f>
        <v>2</v>
      </c>
      <c r="H154" s="110">
        <f>AE107</f>
        <v>0</v>
      </c>
      <c r="I154" s="110">
        <f>AI107</f>
        <v>1</v>
      </c>
      <c r="J154" s="110">
        <f>AM107</f>
        <v>1</v>
      </c>
      <c r="K154" s="111">
        <f>AQ107</f>
        <v>2</v>
      </c>
      <c r="L154" s="109" t="s">
        <v>37</v>
      </c>
      <c r="M154" s="110">
        <f>AA108</f>
        <v>6</v>
      </c>
      <c r="N154" s="110">
        <f>AE108</f>
        <v>6</v>
      </c>
      <c r="O154" s="110">
        <f>AI108</f>
        <v>7</v>
      </c>
      <c r="P154" s="110">
        <f>AM108</f>
        <v>4</v>
      </c>
      <c r="Q154" s="111">
        <f>AQ108</f>
        <v>7</v>
      </c>
      <c r="R154" s="109" t="s">
        <v>37</v>
      </c>
      <c r="S154" s="110">
        <f>AA109</f>
        <v>4</v>
      </c>
      <c r="T154" s="110">
        <f>AE109</f>
        <v>3</v>
      </c>
      <c r="U154" s="110">
        <f>AI109</f>
        <v>3</v>
      </c>
      <c r="V154" s="110">
        <f>AM109</f>
        <v>2</v>
      </c>
      <c r="W154" s="111">
        <f>AQ109</f>
        <v>3</v>
      </c>
    </row>
    <row r="155" spans="6:23">
      <c r="F155" s="112" t="s">
        <v>169</v>
      </c>
      <c r="G155" s="113">
        <f>AB107</f>
        <v>0</v>
      </c>
      <c r="H155" s="113">
        <f>AF107</f>
        <v>2</v>
      </c>
      <c r="I155" s="113">
        <f>AJ107</f>
        <v>1</v>
      </c>
      <c r="J155" s="113">
        <f>AN107</f>
        <v>0</v>
      </c>
      <c r="K155" s="114">
        <f>AR107</f>
        <v>0</v>
      </c>
      <c r="L155" s="112" t="s">
        <v>169</v>
      </c>
      <c r="M155" s="113">
        <f>AB108</f>
        <v>3</v>
      </c>
      <c r="N155" s="113">
        <f>AF108</f>
        <v>3</v>
      </c>
      <c r="O155" s="113">
        <f>AJ108</f>
        <v>2</v>
      </c>
      <c r="P155" s="113">
        <f>AN108</f>
        <v>5</v>
      </c>
      <c r="Q155" s="114">
        <f>AR108</f>
        <v>2</v>
      </c>
      <c r="R155" s="112" t="s">
        <v>169</v>
      </c>
      <c r="S155" s="113">
        <f>AB109</f>
        <v>0</v>
      </c>
      <c r="T155" s="113">
        <f>AF109</f>
        <v>0</v>
      </c>
      <c r="U155" s="113">
        <f>AJ109</f>
        <v>0</v>
      </c>
      <c r="V155" s="113">
        <f>AN109</f>
        <v>2</v>
      </c>
      <c r="W155" s="114">
        <f>AR109</f>
        <v>0</v>
      </c>
    </row>
    <row r="156" spans="6:23" ht="12" thickBot="1">
      <c r="F156" s="115" t="s">
        <v>4</v>
      </c>
      <c r="G156" s="116">
        <f>SUM(G152:G155)</f>
        <v>2</v>
      </c>
      <c r="H156" s="117">
        <f>SUM(H152:H155)</f>
        <v>2</v>
      </c>
      <c r="I156" s="117">
        <f>SUM(I152:I155)</f>
        <v>2</v>
      </c>
      <c r="J156" s="117">
        <f>SUM(J152:J155)</f>
        <v>2</v>
      </c>
      <c r="K156" s="118">
        <f>SUM(K152:K155)</f>
        <v>2</v>
      </c>
      <c r="L156" s="115" t="s">
        <v>4</v>
      </c>
      <c r="M156" s="116">
        <f>SUM(M152:M155)</f>
        <v>9</v>
      </c>
      <c r="N156" s="117">
        <f>SUM(N152:N155)</f>
        <v>9</v>
      </c>
      <c r="O156" s="117">
        <f>SUM(O152:O155)</f>
        <v>9</v>
      </c>
      <c r="P156" s="117">
        <f>SUM(P152:P155)</f>
        <v>9</v>
      </c>
      <c r="Q156" s="118">
        <f>SUM(Q152:Q155)</f>
        <v>9</v>
      </c>
      <c r="R156" s="115" t="s">
        <v>4</v>
      </c>
      <c r="S156" s="116">
        <f>SUM(S152:S155)</f>
        <v>7</v>
      </c>
      <c r="T156" s="117">
        <f>SUM(T152:T155)</f>
        <v>7</v>
      </c>
      <c r="U156" s="117">
        <f>SUM(U152:U155)</f>
        <v>7</v>
      </c>
      <c r="V156" s="117">
        <f>SUM(V152:V155)</f>
        <v>7</v>
      </c>
      <c r="W156" s="118">
        <f>SUM(W152:W155)</f>
        <v>7</v>
      </c>
    </row>
    <row r="157" spans="6:23" ht="12" thickBot="1">
      <c r="F157" s="119"/>
      <c r="G157" s="4"/>
      <c r="H157" s="4"/>
      <c r="I157" s="4"/>
      <c r="J157" s="4"/>
      <c r="L157" s="119"/>
      <c r="R157" s="119"/>
    </row>
    <row r="158" spans="6:23" ht="12" thickBot="1">
      <c r="F158" s="103"/>
      <c r="G158" s="104" t="s">
        <v>168</v>
      </c>
      <c r="H158" s="104" t="s">
        <v>29</v>
      </c>
      <c r="I158" s="104" t="s">
        <v>30</v>
      </c>
      <c r="J158" s="104" t="s">
        <v>34</v>
      </c>
      <c r="K158" s="105" t="s">
        <v>35</v>
      </c>
      <c r="L158" s="103"/>
      <c r="M158" s="104" t="s">
        <v>168</v>
      </c>
      <c r="N158" s="104" t="s">
        <v>29</v>
      </c>
      <c r="O158" s="104" t="s">
        <v>30</v>
      </c>
      <c r="P158" s="104" t="s">
        <v>34</v>
      </c>
      <c r="Q158" s="105" t="s">
        <v>35</v>
      </c>
      <c r="R158" s="103"/>
      <c r="S158" s="104" t="s">
        <v>168</v>
      </c>
      <c r="T158" s="104" t="s">
        <v>29</v>
      </c>
      <c r="U158" s="104" t="s">
        <v>30</v>
      </c>
      <c r="V158" s="104" t="s">
        <v>34</v>
      </c>
      <c r="W158" s="105" t="s">
        <v>35</v>
      </c>
    </row>
    <row r="159" spans="6:23">
      <c r="F159" s="106" t="s">
        <v>36</v>
      </c>
      <c r="G159" s="120">
        <f t="shared" ref="G159:K163" si="75">G152/G$156</f>
        <v>0</v>
      </c>
      <c r="H159" s="121">
        <f t="shared" si="75"/>
        <v>0</v>
      </c>
      <c r="I159" s="121">
        <f t="shared" si="75"/>
        <v>0</v>
      </c>
      <c r="J159" s="121">
        <f t="shared" si="75"/>
        <v>0</v>
      </c>
      <c r="K159" s="122">
        <f t="shared" si="75"/>
        <v>0</v>
      </c>
      <c r="L159" s="106" t="s">
        <v>36</v>
      </c>
      <c r="M159" s="120">
        <f>M152/M$156</f>
        <v>0</v>
      </c>
      <c r="N159" s="121">
        <f>N152/N$156</f>
        <v>0</v>
      </c>
      <c r="O159" s="121">
        <f>O152/O$156</f>
        <v>0</v>
      </c>
      <c r="P159" s="121">
        <f>P152/P$156</f>
        <v>0</v>
      </c>
      <c r="Q159" s="122">
        <f>Q152/Q$156</f>
        <v>0</v>
      </c>
      <c r="R159" s="106" t="s">
        <v>36</v>
      </c>
      <c r="S159" s="120">
        <f>S152/S$156</f>
        <v>0</v>
      </c>
      <c r="T159" s="121">
        <f>T152/T$156</f>
        <v>0.42857142857142855</v>
      </c>
      <c r="U159" s="121">
        <f>U152/U$156</f>
        <v>0</v>
      </c>
      <c r="V159" s="121">
        <f>V152/V$156</f>
        <v>0.14285714285714285</v>
      </c>
      <c r="W159" s="122">
        <f>W152/W$156</f>
        <v>0.14285714285714285</v>
      </c>
    </row>
    <row r="160" spans="6:23">
      <c r="F160" s="109" t="s">
        <v>1</v>
      </c>
      <c r="G160" s="123">
        <f t="shared" si="75"/>
        <v>0</v>
      </c>
      <c r="H160" s="123">
        <f t="shared" si="75"/>
        <v>0</v>
      </c>
      <c r="I160" s="123">
        <f t="shared" si="75"/>
        <v>0</v>
      </c>
      <c r="J160" s="123">
        <f t="shared" si="75"/>
        <v>0.5</v>
      </c>
      <c r="K160" s="124">
        <f t="shared" si="75"/>
        <v>0</v>
      </c>
      <c r="L160" s="109" t="s">
        <v>1</v>
      </c>
      <c r="M160" s="123">
        <f t="shared" ref="M160:Q163" si="76">M153/M$156</f>
        <v>0</v>
      </c>
      <c r="N160" s="123">
        <f t="shared" si="76"/>
        <v>0</v>
      </c>
      <c r="O160" s="123">
        <f t="shared" si="76"/>
        <v>0</v>
      </c>
      <c r="P160" s="123">
        <f t="shared" si="76"/>
        <v>0</v>
      </c>
      <c r="Q160" s="124">
        <f t="shared" si="76"/>
        <v>0</v>
      </c>
      <c r="R160" s="109" t="s">
        <v>1</v>
      </c>
      <c r="S160" s="123">
        <f t="shared" ref="S160:W163" si="77">S153/S$156</f>
        <v>0.42857142857142855</v>
      </c>
      <c r="T160" s="123">
        <f t="shared" si="77"/>
        <v>0.14285714285714285</v>
      </c>
      <c r="U160" s="123">
        <f t="shared" si="77"/>
        <v>0.5714285714285714</v>
      </c>
      <c r="V160" s="123">
        <f t="shared" si="77"/>
        <v>0.2857142857142857</v>
      </c>
      <c r="W160" s="124">
        <f t="shared" si="77"/>
        <v>0.42857142857142855</v>
      </c>
    </row>
    <row r="161" spans="6:23">
      <c r="F161" s="109" t="s">
        <v>37</v>
      </c>
      <c r="G161" s="123">
        <f t="shared" si="75"/>
        <v>1</v>
      </c>
      <c r="H161" s="123">
        <f t="shared" si="75"/>
        <v>0</v>
      </c>
      <c r="I161" s="123">
        <f t="shared" si="75"/>
        <v>0.5</v>
      </c>
      <c r="J161" s="123">
        <f t="shared" si="75"/>
        <v>0.5</v>
      </c>
      <c r="K161" s="124">
        <f t="shared" si="75"/>
        <v>1</v>
      </c>
      <c r="L161" s="109" t="s">
        <v>37</v>
      </c>
      <c r="M161" s="123">
        <f t="shared" si="76"/>
        <v>0.66666666666666663</v>
      </c>
      <c r="N161" s="123">
        <f t="shared" si="76"/>
        <v>0.66666666666666663</v>
      </c>
      <c r="O161" s="123">
        <f t="shared" si="76"/>
        <v>0.77777777777777779</v>
      </c>
      <c r="P161" s="123">
        <f t="shared" si="76"/>
        <v>0.44444444444444442</v>
      </c>
      <c r="Q161" s="124">
        <f t="shared" si="76"/>
        <v>0.77777777777777779</v>
      </c>
      <c r="R161" s="109" t="s">
        <v>37</v>
      </c>
      <c r="S161" s="123">
        <f t="shared" si="77"/>
        <v>0.5714285714285714</v>
      </c>
      <c r="T161" s="123">
        <f t="shared" si="77"/>
        <v>0.42857142857142855</v>
      </c>
      <c r="U161" s="123">
        <f t="shared" si="77"/>
        <v>0.42857142857142855</v>
      </c>
      <c r="V161" s="123">
        <f t="shared" si="77"/>
        <v>0.2857142857142857</v>
      </c>
      <c r="W161" s="124">
        <f t="shared" si="77"/>
        <v>0.42857142857142855</v>
      </c>
    </row>
    <row r="162" spans="6:23">
      <c r="F162" s="112" t="s">
        <v>169</v>
      </c>
      <c r="G162" s="125">
        <f t="shared" si="75"/>
        <v>0</v>
      </c>
      <c r="H162" s="125">
        <f t="shared" si="75"/>
        <v>1</v>
      </c>
      <c r="I162" s="125">
        <f t="shared" si="75"/>
        <v>0.5</v>
      </c>
      <c r="J162" s="125">
        <f t="shared" si="75"/>
        <v>0</v>
      </c>
      <c r="K162" s="126">
        <f t="shared" si="75"/>
        <v>0</v>
      </c>
      <c r="L162" s="112" t="s">
        <v>169</v>
      </c>
      <c r="M162" s="125">
        <f t="shared" si="76"/>
        <v>0.33333333333333331</v>
      </c>
      <c r="N162" s="125">
        <f t="shared" si="76"/>
        <v>0.33333333333333331</v>
      </c>
      <c r="O162" s="125">
        <f t="shared" si="76"/>
        <v>0.22222222222222221</v>
      </c>
      <c r="P162" s="125">
        <f t="shared" si="76"/>
        <v>0.55555555555555558</v>
      </c>
      <c r="Q162" s="126">
        <f t="shared" si="76"/>
        <v>0.22222222222222221</v>
      </c>
      <c r="R162" s="112" t="s">
        <v>169</v>
      </c>
      <c r="S162" s="125">
        <f t="shared" si="77"/>
        <v>0</v>
      </c>
      <c r="T162" s="125">
        <f t="shared" si="77"/>
        <v>0</v>
      </c>
      <c r="U162" s="125">
        <f t="shared" si="77"/>
        <v>0</v>
      </c>
      <c r="V162" s="125">
        <f t="shared" si="77"/>
        <v>0.2857142857142857</v>
      </c>
      <c r="W162" s="126">
        <f t="shared" si="77"/>
        <v>0</v>
      </c>
    </row>
    <row r="163" spans="6:23" ht="12" thickBot="1">
      <c r="F163" s="115" t="s">
        <v>4</v>
      </c>
      <c r="G163" s="127">
        <f t="shared" si="75"/>
        <v>1</v>
      </c>
      <c r="H163" s="127">
        <f t="shared" si="75"/>
        <v>1</v>
      </c>
      <c r="I163" s="127">
        <f t="shared" si="75"/>
        <v>1</v>
      </c>
      <c r="J163" s="127">
        <f t="shared" si="75"/>
        <v>1</v>
      </c>
      <c r="K163" s="128">
        <f t="shared" si="75"/>
        <v>1</v>
      </c>
      <c r="L163" s="115" t="s">
        <v>4</v>
      </c>
      <c r="M163" s="127">
        <f t="shared" si="76"/>
        <v>1</v>
      </c>
      <c r="N163" s="127">
        <f t="shared" si="76"/>
        <v>1</v>
      </c>
      <c r="O163" s="127">
        <f t="shared" si="76"/>
        <v>1</v>
      </c>
      <c r="P163" s="127">
        <f t="shared" si="76"/>
        <v>1</v>
      </c>
      <c r="Q163" s="128">
        <f t="shared" si="76"/>
        <v>1</v>
      </c>
      <c r="R163" s="115" t="s">
        <v>4</v>
      </c>
      <c r="S163" s="127">
        <f t="shared" si="77"/>
        <v>1</v>
      </c>
      <c r="T163" s="127">
        <f t="shared" si="77"/>
        <v>1</v>
      </c>
      <c r="U163" s="127">
        <f t="shared" si="77"/>
        <v>1</v>
      </c>
      <c r="V163" s="127">
        <f t="shared" si="77"/>
        <v>1</v>
      </c>
      <c r="W163" s="128">
        <f t="shared" si="77"/>
        <v>1</v>
      </c>
    </row>
  </sheetData>
  <mergeCells count="17">
    <mergeCell ref="L1:W1"/>
    <mergeCell ref="A1:A2"/>
    <mergeCell ref="B1:B2"/>
    <mergeCell ref="C1:C2"/>
    <mergeCell ref="D1:D2"/>
    <mergeCell ref="E1:E2"/>
    <mergeCell ref="F1:F2"/>
    <mergeCell ref="G1:G2"/>
    <mergeCell ref="H1:H2"/>
    <mergeCell ref="I1:I2"/>
    <mergeCell ref="J1:J2"/>
    <mergeCell ref="K1:K2"/>
    <mergeCell ref="Y1:AB1"/>
    <mergeCell ref="AC1:AF1"/>
    <mergeCell ref="AG1:AJ1"/>
    <mergeCell ref="AK1:AN1"/>
    <mergeCell ref="AO1:AR1"/>
  </mergeCells>
  <pageMargins left="0.75" right="0.5" top="0.75" bottom="0.75" header="0.5" footer="0.5"/>
  <pageSetup paperSize="3" scale="85" fitToHeight="2" orientation="landscape"/>
  <headerFooter alignWithMargins="0">
    <oddHeader>&amp;L&amp;"Arial,Bold"PRIVATE SECTOR OPERATIONS PROJECTS WITH SELF OR INDEPENDENT EVALUATION FROM 1992 TO 2011</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115" zoomScaleNormal="115" zoomScalePageLayoutView="115" workbookViewId="0">
      <selection activeCell="A9" sqref="A9:G9"/>
    </sheetView>
  </sheetViews>
  <sheetFormatPr baseColWidth="10" defaultColWidth="8.83203125" defaultRowHeight="14" x14ac:dyDescent="0"/>
  <cols>
    <col min="1" max="1" width="1.5" style="3" customWidth="1"/>
    <col min="2" max="2" width="14.83203125" style="3" customWidth="1"/>
    <col min="3" max="3" width="9.5" style="3" customWidth="1"/>
    <col min="4" max="4" width="9.83203125" style="3" customWidth="1"/>
    <col min="5" max="5" width="9.5" style="3" customWidth="1"/>
    <col min="6" max="6" width="9.33203125" style="3" customWidth="1"/>
    <col min="7" max="7" width="9.5" style="3" customWidth="1"/>
    <col min="8" max="8" width="9.83203125" style="3" customWidth="1"/>
    <col min="9" max="9" width="9.5" style="3" customWidth="1"/>
    <col min="10" max="10" width="9.33203125" style="3" customWidth="1"/>
    <col min="11" max="16384" width="8.83203125" style="3"/>
  </cols>
  <sheetData>
    <row r="1" spans="1:11" ht="12" customHeight="1"/>
    <row r="2" spans="1:11" ht="12" customHeight="1"/>
    <row r="3" spans="1:11" ht="12" customHeight="1"/>
    <row r="4" spans="1:11" ht="12" customHeight="1"/>
    <row r="5" spans="1:11" ht="12" customHeight="1">
      <c r="A5" s="154"/>
      <c r="B5" s="154"/>
      <c r="C5" s="144"/>
      <c r="D5" s="144"/>
      <c r="E5" s="144"/>
      <c r="F5" s="144"/>
      <c r="G5" s="144"/>
      <c r="H5" s="131"/>
      <c r="I5" s="131"/>
      <c r="J5" s="131"/>
    </row>
    <row r="6" spans="1:11" ht="12" customHeight="1">
      <c r="A6" s="174" t="s">
        <v>218</v>
      </c>
      <c r="B6" s="174"/>
      <c r="C6" s="144"/>
      <c r="D6" s="144"/>
      <c r="E6" s="144"/>
      <c r="F6" s="144"/>
      <c r="G6" s="144"/>
      <c r="H6" s="131"/>
      <c r="I6" s="131"/>
      <c r="J6" s="131"/>
    </row>
    <row r="7" spans="1:11" ht="12" customHeight="1">
      <c r="A7" s="145"/>
      <c r="B7" s="144"/>
      <c r="C7" s="144"/>
      <c r="D7" s="144"/>
      <c r="E7" s="144"/>
      <c r="F7" s="144"/>
      <c r="G7" s="144"/>
      <c r="H7" s="131"/>
      <c r="I7" s="131"/>
      <c r="J7" s="131"/>
    </row>
    <row r="8" spans="1:11" ht="15">
      <c r="A8" s="171" t="s">
        <v>217</v>
      </c>
      <c r="B8" s="171"/>
      <c r="C8" s="171"/>
      <c r="D8" s="171"/>
      <c r="E8" s="171"/>
      <c r="F8" s="171"/>
      <c r="G8" s="171"/>
      <c r="H8" s="132"/>
      <c r="I8" s="132"/>
      <c r="J8" s="132"/>
    </row>
    <row r="9" spans="1:11">
      <c r="A9" s="171" t="s">
        <v>198</v>
      </c>
      <c r="B9" s="171"/>
      <c r="C9" s="171"/>
      <c r="D9" s="171"/>
      <c r="E9" s="171"/>
      <c r="F9" s="171"/>
      <c r="G9" s="171"/>
      <c r="H9" s="132"/>
      <c r="I9" s="132"/>
      <c r="J9" s="140"/>
    </row>
    <row r="10" spans="1:11" ht="10" customHeight="1">
      <c r="B10" s="133"/>
      <c r="C10" s="132"/>
      <c r="D10" s="132"/>
      <c r="E10" s="132"/>
      <c r="F10" s="132"/>
      <c r="G10" s="132"/>
      <c r="H10" s="132"/>
      <c r="I10" s="132"/>
      <c r="J10" s="132"/>
    </row>
    <row r="11" spans="1:11" ht="15" customHeight="1">
      <c r="A11" s="189" t="s">
        <v>5</v>
      </c>
      <c r="B11" s="189"/>
      <c r="C11" s="187" t="s">
        <v>199</v>
      </c>
      <c r="D11" s="172" t="s">
        <v>211</v>
      </c>
      <c r="E11" s="172"/>
      <c r="F11" s="172"/>
      <c r="G11" s="187" t="s">
        <v>199</v>
      </c>
      <c r="H11" s="172" t="s">
        <v>211</v>
      </c>
      <c r="I11" s="172"/>
      <c r="J11" s="172"/>
    </row>
    <row r="12" spans="1:11" ht="15" customHeight="1">
      <c r="A12" s="190"/>
      <c r="B12" s="190"/>
      <c r="C12" s="188"/>
      <c r="D12" s="173" t="s">
        <v>212</v>
      </c>
      <c r="E12" s="173"/>
      <c r="F12" s="173"/>
      <c r="G12" s="188"/>
      <c r="H12" s="173" t="s">
        <v>214</v>
      </c>
      <c r="I12" s="173"/>
      <c r="J12" s="173"/>
    </row>
    <row r="13" spans="1:11" s="1" customFormat="1">
      <c r="A13" s="190"/>
      <c r="B13" s="190"/>
      <c r="C13" s="188"/>
      <c r="D13" s="182" t="s">
        <v>213</v>
      </c>
      <c r="E13" s="182"/>
      <c r="F13" s="182"/>
      <c r="G13" s="188"/>
      <c r="H13" s="182" t="s">
        <v>215</v>
      </c>
      <c r="I13" s="182"/>
      <c r="J13" s="182"/>
    </row>
    <row r="14" spans="1:11" s="1" customFormat="1" ht="16.5" customHeight="1">
      <c r="A14" s="191"/>
      <c r="B14" s="191"/>
      <c r="C14" s="182"/>
      <c r="D14" s="153" t="s">
        <v>0</v>
      </c>
      <c r="E14" s="153" t="s">
        <v>209</v>
      </c>
      <c r="F14" s="153" t="s">
        <v>2</v>
      </c>
      <c r="G14" s="182"/>
      <c r="H14" s="153" t="s">
        <v>0</v>
      </c>
      <c r="I14" s="153" t="s">
        <v>209</v>
      </c>
      <c r="J14" s="153" t="s">
        <v>2</v>
      </c>
    </row>
    <row r="15" spans="1:11" s="1" customFormat="1">
      <c r="A15" s="183" t="s">
        <v>6</v>
      </c>
      <c r="B15" s="183"/>
      <c r="C15" s="149">
        <v>3</v>
      </c>
      <c r="D15" s="147">
        <f>(3/C15*100)</f>
        <v>100</v>
      </c>
      <c r="E15" s="147">
        <v>0</v>
      </c>
      <c r="F15" s="148">
        <v>0</v>
      </c>
      <c r="G15" s="149">
        <v>1</v>
      </c>
      <c r="H15" s="147">
        <f>(1/G15*100)</f>
        <v>100</v>
      </c>
      <c r="I15" s="147">
        <f>(0/C15)</f>
        <v>0</v>
      </c>
      <c r="J15" s="147">
        <f>(0/C15)</f>
        <v>0</v>
      </c>
      <c r="K15" s="130"/>
    </row>
    <row r="16" spans="1:11" s="1" customFormat="1">
      <c r="A16" s="183" t="s">
        <v>7</v>
      </c>
      <c r="B16" s="183"/>
      <c r="C16" s="149">
        <v>7</v>
      </c>
      <c r="D16" s="147">
        <f>(5/C16*100)</f>
        <v>71.428571428571431</v>
      </c>
      <c r="E16" s="147">
        <f>(2/C16*100)</f>
        <v>28.571428571428569</v>
      </c>
      <c r="F16" s="148">
        <v>0</v>
      </c>
      <c r="G16" s="149">
        <v>21</v>
      </c>
      <c r="H16" s="147">
        <f>(20/G16*100)</f>
        <v>95.238095238095227</v>
      </c>
      <c r="I16" s="147">
        <f>(1/G16*100)</f>
        <v>4.7619047619047619</v>
      </c>
      <c r="J16" s="147">
        <v>0</v>
      </c>
      <c r="K16" s="130"/>
    </row>
    <row r="17" spans="1:11" s="1" customFormat="1" ht="26" customHeight="1">
      <c r="A17" s="184" t="s">
        <v>210</v>
      </c>
      <c r="B17" s="184"/>
      <c r="C17" s="149">
        <v>7</v>
      </c>
      <c r="D17" s="147">
        <f>(6/C17*100)</f>
        <v>85.714285714285708</v>
      </c>
      <c r="E17" s="147">
        <f>(1/C17*100)</f>
        <v>14.285714285714285</v>
      </c>
      <c r="F17" s="148">
        <v>0</v>
      </c>
      <c r="G17" s="149">
        <v>33</v>
      </c>
      <c r="H17" s="147">
        <f>(18/G17*100)</f>
        <v>54.54545454545454</v>
      </c>
      <c r="I17" s="147">
        <f>(9/G17*100)</f>
        <v>27.27272727272727</v>
      </c>
      <c r="J17" s="147">
        <f>(6/G17*100)</f>
        <v>18.181818181818183</v>
      </c>
      <c r="K17" s="130"/>
    </row>
    <row r="18" spans="1:11" s="1" customFormat="1">
      <c r="A18" s="185" t="s">
        <v>201</v>
      </c>
      <c r="B18" s="185"/>
      <c r="C18" s="152">
        <f>SUM(C15:C17)</f>
        <v>17</v>
      </c>
      <c r="D18" s="150">
        <f>(14/C18*100)</f>
        <v>82.35294117647058</v>
      </c>
      <c r="E18" s="150">
        <f>(3/C18*100)</f>
        <v>17.647058823529413</v>
      </c>
      <c r="F18" s="151">
        <v>0</v>
      </c>
      <c r="G18" s="152">
        <f>SUM(G15:G17)</f>
        <v>55</v>
      </c>
      <c r="H18" s="150">
        <f>(39/G18*100)</f>
        <v>70.909090909090907</v>
      </c>
      <c r="I18" s="150">
        <f>(10/G18*100)</f>
        <v>18.181818181818183</v>
      </c>
      <c r="J18" s="150">
        <f>(6/G18*100)</f>
        <v>10.909090909090908</v>
      </c>
      <c r="K18" s="130"/>
    </row>
    <row r="19" spans="1:11" s="1" customFormat="1" ht="6" customHeight="1">
      <c r="B19" s="134"/>
      <c r="C19" s="135"/>
      <c r="D19" s="136"/>
      <c r="E19" s="137"/>
      <c r="F19" s="138"/>
      <c r="G19" s="139"/>
      <c r="H19" s="136"/>
      <c r="I19" s="136"/>
      <c r="J19" s="136"/>
      <c r="K19" s="130"/>
    </row>
    <row r="20" spans="1:11" ht="13" customHeight="1">
      <c r="A20" s="186" t="s">
        <v>200</v>
      </c>
      <c r="B20" s="186"/>
      <c r="C20" s="186"/>
      <c r="D20" s="186"/>
      <c r="E20" s="186"/>
      <c r="F20" s="186"/>
      <c r="G20" s="186"/>
      <c r="H20" s="186"/>
      <c r="I20" s="186"/>
      <c r="J20" s="186"/>
    </row>
    <row r="21" spans="1:11" ht="13" customHeight="1">
      <c r="A21" s="186" t="s">
        <v>3</v>
      </c>
      <c r="B21" s="186"/>
      <c r="C21" s="186"/>
      <c r="D21" s="186"/>
      <c r="E21" s="186"/>
      <c r="F21" s="186"/>
      <c r="G21" s="186"/>
      <c r="H21" s="186"/>
      <c r="I21" s="186"/>
      <c r="J21" s="186"/>
    </row>
    <row r="22" spans="1:11" ht="33" customHeight="1">
      <c r="A22" s="141" t="s">
        <v>202</v>
      </c>
      <c r="B22" s="175" t="s">
        <v>207</v>
      </c>
      <c r="C22" s="181"/>
      <c r="D22" s="181"/>
      <c r="E22" s="181"/>
      <c r="F22" s="181"/>
      <c r="G22" s="181"/>
      <c r="H22" s="181"/>
      <c r="I22" s="181"/>
      <c r="J22" s="181"/>
    </row>
    <row r="23" spans="1:11" s="2" customFormat="1" ht="13" customHeight="1">
      <c r="A23" s="142" t="s">
        <v>203</v>
      </c>
      <c r="B23" s="177" t="s">
        <v>206</v>
      </c>
      <c r="C23" s="178"/>
      <c r="D23" s="178"/>
      <c r="E23" s="178"/>
      <c r="F23" s="178"/>
      <c r="G23" s="178"/>
      <c r="H23" s="178"/>
      <c r="I23" s="178"/>
      <c r="J23" s="178"/>
    </row>
    <row r="24" spans="1:11" s="2" customFormat="1" ht="23" customHeight="1">
      <c r="A24" s="142" t="s">
        <v>204</v>
      </c>
      <c r="B24" s="179" t="s">
        <v>208</v>
      </c>
      <c r="C24" s="180"/>
      <c r="D24" s="180"/>
      <c r="E24" s="180"/>
      <c r="F24" s="180"/>
      <c r="G24" s="180"/>
      <c r="H24" s="180"/>
      <c r="I24" s="180"/>
      <c r="J24" s="180"/>
    </row>
    <row r="25" spans="1:11" ht="23" customHeight="1">
      <c r="A25" s="141" t="s">
        <v>205</v>
      </c>
      <c r="B25" s="175" t="s">
        <v>216</v>
      </c>
      <c r="C25" s="176"/>
      <c r="D25" s="176"/>
      <c r="E25" s="176"/>
      <c r="F25" s="176"/>
      <c r="G25" s="176"/>
      <c r="H25" s="176"/>
      <c r="I25" s="176"/>
      <c r="J25" s="176"/>
    </row>
    <row r="28" spans="1:11">
      <c r="B28" s="146"/>
    </row>
    <row r="30" spans="1:11">
      <c r="B30" s="143"/>
    </row>
    <row r="31" spans="1:11">
      <c r="B31" s="143"/>
    </row>
    <row r="32" spans="1:11">
      <c r="B32" s="143"/>
    </row>
    <row r="33" spans="2:2">
      <c r="B33" s="143"/>
    </row>
    <row r="34" spans="2:2">
      <c r="B34" s="143"/>
    </row>
    <row r="35" spans="2:2">
      <c r="B35" s="143"/>
    </row>
    <row r="36" spans="2:2">
      <c r="B36" s="143"/>
    </row>
    <row r="37" spans="2:2">
      <c r="B37" s="143"/>
    </row>
  </sheetData>
  <mergeCells count="22">
    <mergeCell ref="H11:J11"/>
    <mergeCell ref="H12:J12"/>
    <mergeCell ref="C11:C14"/>
    <mergeCell ref="G11:G14"/>
    <mergeCell ref="A11:B14"/>
    <mergeCell ref="B25:J25"/>
    <mergeCell ref="B23:J23"/>
    <mergeCell ref="B24:J24"/>
    <mergeCell ref="B22:J22"/>
    <mergeCell ref="H13:J13"/>
    <mergeCell ref="A16:B16"/>
    <mergeCell ref="A17:B17"/>
    <mergeCell ref="A18:B18"/>
    <mergeCell ref="A20:J20"/>
    <mergeCell ref="A21:J21"/>
    <mergeCell ref="D13:F13"/>
    <mergeCell ref="A15:B15"/>
    <mergeCell ref="A8:G8"/>
    <mergeCell ref="A9:G9"/>
    <mergeCell ref="D11:F11"/>
    <mergeCell ref="D12:F12"/>
    <mergeCell ref="A6:B6"/>
  </mergeCells>
  <phoneticPr fontId="1" type="noConversion"/>
  <hyperlinks>
    <hyperlink ref="A6" r:id="rId1" display="www.adb.org\ar2012"/>
  </hyperlinks>
  <printOptions horizontalCentered="1"/>
  <pageMargins left="0.5" right="0.5" top="0.5" bottom="0.25" header="0.3" footer="0.3"/>
  <pageSetup orientation="portrait"/>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Success Rating 1992-2012</vt:lpstr>
      <vt:lpstr>Table - sector</vt:lpstr>
    </vt:vector>
  </TitlesOfParts>
  <Manager/>
  <Company>Asian Development Bank</Company>
  <LinksUpToDate>false</LinksUpToDate>
  <SharedDoc>false</SharedDoc>
  <HyperlinkBase>www.adb.org/ar2012</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2012: Evaluation Results for Nonsovereign Operations by Sector Cumulative from Evaluation Year 1992–2012</dc:title>
  <dc:subject>ADB Annual Report 2012</dc:subject>
  <dc:creator>Asian Development Bank</dc:creator>
  <cp:keywords>asian development bank, adb, adb annual report 2012, asian development bank annual report 2012, evaluation, rating, nonsovereign, sector</cp:keywords>
  <dc:description/>
  <cp:lastModifiedBy>Angelo Jacinto</cp:lastModifiedBy>
  <cp:lastPrinted>2013-04-02T10:20:05Z</cp:lastPrinted>
  <dcterms:created xsi:type="dcterms:W3CDTF">2011-01-20T09:06:17Z</dcterms:created>
  <dcterms:modified xsi:type="dcterms:W3CDTF">2013-04-17T08:21:54Z</dcterms:modified>
  <cp:category/>
</cp:coreProperties>
</file>