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65" windowHeight="11085" tabRatio="811"/>
  </bookViews>
  <sheets>
    <sheet name="SA 31 CA by Member, 2012 LTAG" sheetId="6" r:id="rId1"/>
    <sheet name="XX Cum CA by member LTAG" sheetId="8" state="hidden" r:id="rId2"/>
    <sheet name="XX CA by nationality-Grants" sheetId="4" state="hidden" r:id="rId3"/>
  </sheets>
  <definedNames>
    <definedName name="_xlnm._FilterDatabase" localSheetId="1" hidden="1">'XX Cum CA by member LTAG'!$K$8:$L$74</definedName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0">'SA 31 CA by Member, 2012 LTAG'!$A$1:$L$86</definedName>
    <definedName name="Print_Area_MI">#REF!</definedName>
    <definedName name="_xlnm.Print_Titles" localSheetId="0">'SA 31 CA by Member, 2012 LTAG'!$11:$12</definedName>
    <definedName name="Resources2">#REF!</definedName>
    <definedName name="Table1">#REF!</definedName>
    <definedName name="TITLE">#N/A</definedName>
    <definedName name="w">#REF!</definedName>
  </definedNames>
  <calcPr calcId="125725" refMode="R1C1" concurrentCalc="0"/>
</workbook>
</file>

<file path=xl/calcChain.xml><?xml version="1.0" encoding="utf-8"?>
<calcChain xmlns="http://schemas.openxmlformats.org/spreadsheetml/2006/main">
  <c r="D77" i="8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L65"/>
  <c r="B65"/>
  <c r="B77"/>
  <c r="B76"/>
  <c r="B75"/>
  <c r="B74"/>
  <c r="B73"/>
  <c r="B72"/>
  <c r="B71"/>
  <c r="B70"/>
  <c r="B69"/>
  <c r="B68"/>
  <c r="B67"/>
  <c r="B66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78"/>
  <c r="E9"/>
  <c r="H77"/>
  <c r="H76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E83" i="6"/>
  <c r="H83"/>
  <c r="K81"/>
  <c r="K79"/>
  <c r="K77"/>
  <c r="K75"/>
  <c r="K73"/>
  <c r="K71"/>
  <c r="K69"/>
  <c r="K67"/>
  <c r="K65"/>
  <c r="K63"/>
  <c r="K61"/>
  <c r="K56"/>
  <c r="K52"/>
  <c r="K48"/>
  <c r="K44"/>
  <c r="K40"/>
  <c r="K36"/>
  <c r="K32"/>
  <c r="K28"/>
  <c r="K24"/>
  <c r="K20"/>
  <c r="F75" i="4"/>
  <c r="D75"/>
  <c r="B75"/>
  <c r="F74"/>
  <c r="D74"/>
  <c r="B74"/>
  <c r="F73"/>
  <c r="D73"/>
  <c r="B73"/>
  <c r="F72"/>
  <c r="D72"/>
  <c r="B72"/>
  <c r="F71"/>
  <c r="D71"/>
  <c r="B71"/>
  <c r="F70"/>
  <c r="D70"/>
  <c r="B70"/>
  <c r="F69"/>
  <c r="D69"/>
  <c r="B69"/>
  <c r="F68"/>
  <c r="D68"/>
  <c r="B68"/>
  <c r="F67"/>
  <c r="D67"/>
  <c r="B67"/>
  <c r="F66"/>
  <c r="D66"/>
  <c r="B66"/>
  <c r="F65"/>
  <c r="D65"/>
  <c r="B65"/>
  <c r="F64"/>
  <c r="D64"/>
  <c r="B64"/>
  <c r="F63"/>
  <c r="D63"/>
  <c r="B63"/>
  <c r="F62"/>
  <c r="D62"/>
  <c r="B62"/>
  <c r="F61"/>
  <c r="D61"/>
  <c r="B61"/>
  <c r="F60"/>
  <c r="D60"/>
  <c r="B60"/>
  <c r="F59"/>
  <c r="D59"/>
  <c r="B59"/>
  <c r="F58"/>
  <c r="D58"/>
  <c r="B58"/>
  <c r="F57"/>
  <c r="D57"/>
  <c r="B57"/>
  <c r="F56"/>
  <c r="D56"/>
  <c r="B56"/>
  <c r="F55"/>
  <c r="D55"/>
  <c r="B55"/>
  <c r="F54"/>
  <c r="D54"/>
  <c r="B54"/>
  <c r="F53"/>
  <c r="D53"/>
  <c r="B53"/>
  <c r="F52"/>
  <c r="D52"/>
  <c r="B52"/>
  <c r="F51"/>
  <c r="D51"/>
  <c r="B51"/>
  <c r="F50"/>
  <c r="D50"/>
  <c r="B50"/>
  <c r="F49"/>
  <c r="D49"/>
  <c r="B49"/>
  <c r="F48"/>
  <c r="D48"/>
  <c r="B48"/>
  <c r="F47"/>
  <c r="D47"/>
  <c r="B47"/>
  <c r="F46"/>
  <c r="D46"/>
  <c r="B46"/>
  <c r="F45"/>
  <c r="D45"/>
  <c r="B45"/>
  <c r="F44"/>
  <c r="D44"/>
  <c r="B44"/>
  <c r="F43"/>
  <c r="D43"/>
  <c r="B43"/>
  <c r="F42"/>
  <c r="D42"/>
  <c r="B42"/>
  <c r="F41"/>
  <c r="D41"/>
  <c r="B41"/>
  <c r="F40"/>
  <c r="D40"/>
  <c r="B40"/>
  <c r="F39"/>
  <c r="D39"/>
  <c r="B39"/>
  <c r="F38"/>
  <c r="D38"/>
  <c r="B38"/>
  <c r="F37"/>
  <c r="D37"/>
  <c r="B37"/>
  <c r="F36"/>
  <c r="D36"/>
  <c r="B36"/>
  <c r="F35"/>
  <c r="D35"/>
  <c r="B35"/>
  <c r="F34"/>
  <c r="D34"/>
  <c r="B34"/>
  <c r="F33"/>
  <c r="D33"/>
  <c r="B33"/>
  <c r="F32"/>
  <c r="D32"/>
  <c r="B32"/>
  <c r="F31"/>
  <c r="D31"/>
  <c r="B31"/>
  <c r="F30"/>
  <c r="D30"/>
  <c r="B30"/>
  <c r="F29"/>
  <c r="D29"/>
  <c r="B29"/>
  <c r="F28"/>
  <c r="D28"/>
  <c r="B28"/>
  <c r="F27"/>
  <c r="D27"/>
  <c r="B27"/>
  <c r="F26"/>
  <c r="D26"/>
  <c r="B26"/>
  <c r="F25"/>
  <c r="D25"/>
  <c r="B25"/>
  <c r="F24"/>
  <c r="D24"/>
  <c r="B24"/>
  <c r="F23"/>
  <c r="D23"/>
  <c r="B23"/>
  <c r="F22"/>
  <c r="D22"/>
  <c r="B22"/>
  <c r="F21"/>
  <c r="D21"/>
  <c r="B21"/>
  <c r="F20"/>
  <c r="D20"/>
  <c r="B20"/>
  <c r="F19"/>
  <c r="D19"/>
  <c r="B19"/>
  <c r="F18"/>
  <c r="D18"/>
  <c r="B18"/>
  <c r="F17"/>
  <c r="D17"/>
  <c r="B17"/>
  <c r="F16"/>
  <c r="D16"/>
  <c r="B16"/>
  <c r="F15"/>
  <c r="D15"/>
  <c r="B15"/>
  <c r="F14"/>
  <c r="D14"/>
  <c r="B14"/>
  <c r="F13"/>
  <c r="D13"/>
  <c r="B13"/>
  <c r="F12"/>
  <c r="D12"/>
  <c r="B12"/>
  <c r="F11"/>
  <c r="D11"/>
  <c r="B11"/>
  <c r="F10"/>
  <c r="D10"/>
  <c r="B10"/>
  <c r="F9"/>
  <c r="F76"/>
  <c r="D9"/>
  <c r="D76"/>
  <c r="B9"/>
  <c r="B76"/>
  <c r="E10"/>
  <c r="C11"/>
  <c r="G11"/>
  <c r="E12"/>
  <c r="H75"/>
  <c r="C10"/>
  <c r="G10"/>
  <c r="E11"/>
  <c r="C12"/>
  <c r="G12"/>
  <c r="H74"/>
  <c r="K46" i="6"/>
  <c r="K50"/>
  <c r="K54"/>
  <c r="K14"/>
  <c r="K18"/>
  <c r="K22"/>
  <c r="K26"/>
  <c r="K30"/>
  <c r="K34"/>
  <c r="K38"/>
  <c r="K42"/>
  <c r="K16"/>
  <c r="I13"/>
  <c r="E8" i="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F78"/>
  <c r="G10"/>
  <c r="G38"/>
  <c r="G50"/>
  <c r="G58"/>
  <c r="G66"/>
  <c r="G74"/>
  <c r="G13"/>
  <c r="G21"/>
  <c r="G29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B78"/>
  <c r="C11"/>
  <c r="G8"/>
  <c r="H8"/>
  <c r="I15" i="6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62"/>
  <c r="I64"/>
  <c r="I66"/>
  <c r="I68"/>
  <c r="I70"/>
  <c r="I72"/>
  <c r="I74"/>
  <c r="I76"/>
  <c r="I78"/>
  <c r="I80"/>
  <c r="I8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61"/>
  <c r="I63"/>
  <c r="I65"/>
  <c r="I67"/>
  <c r="I69"/>
  <c r="I71"/>
  <c r="I73"/>
  <c r="I75"/>
  <c r="I77"/>
  <c r="I79"/>
  <c r="I8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62"/>
  <c r="F64"/>
  <c r="F66"/>
  <c r="F68"/>
  <c r="F70"/>
  <c r="F72"/>
  <c r="F74"/>
  <c r="F76"/>
  <c r="F78"/>
  <c r="F80"/>
  <c r="F8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61"/>
  <c r="F63"/>
  <c r="F65"/>
  <c r="F67"/>
  <c r="F69"/>
  <c r="F71"/>
  <c r="F73"/>
  <c r="F75"/>
  <c r="F77"/>
  <c r="F79"/>
  <c r="F81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62"/>
  <c r="K64"/>
  <c r="K66"/>
  <c r="K68"/>
  <c r="K70"/>
  <c r="K72"/>
  <c r="K74"/>
  <c r="K76"/>
  <c r="K78"/>
  <c r="K80"/>
  <c r="K82"/>
  <c r="H9" i="4"/>
  <c r="H10"/>
  <c r="H11"/>
  <c r="H12"/>
  <c r="G13"/>
  <c r="C14"/>
  <c r="C15"/>
  <c r="C16"/>
  <c r="G16"/>
  <c r="G17"/>
  <c r="C18"/>
  <c r="C19"/>
  <c r="G19"/>
  <c r="G20"/>
  <c r="G21"/>
  <c r="G22"/>
  <c r="G23"/>
  <c r="G24"/>
  <c r="G25"/>
  <c r="G26"/>
  <c r="C28"/>
  <c r="G29"/>
  <c r="C31"/>
  <c r="C32"/>
  <c r="C33"/>
  <c r="C34"/>
  <c r="C35"/>
  <c r="C36"/>
  <c r="G36"/>
  <c r="G37"/>
  <c r="C38"/>
  <c r="G38"/>
  <c r="C39"/>
  <c r="G39"/>
  <c r="C40"/>
  <c r="G40"/>
  <c r="C41"/>
  <c r="G41"/>
  <c r="C42"/>
  <c r="G42"/>
  <c r="C43"/>
  <c r="G43"/>
  <c r="C44"/>
  <c r="G44"/>
  <c r="C45"/>
  <c r="G45"/>
  <c r="C46"/>
  <c r="G46"/>
  <c r="C47"/>
  <c r="G47"/>
  <c r="C48"/>
  <c r="G48"/>
  <c r="C49"/>
  <c r="G49"/>
  <c r="C50"/>
  <c r="G50"/>
  <c r="C51"/>
  <c r="G51"/>
  <c r="C52"/>
  <c r="G52"/>
  <c r="C53"/>
  <c r="G53"/>
  <c r="C54"/>
  <c r="G54"/>
  <c r="C55"/>
  <c r="G55"/>
  <c r="C56"/>
  <c r="G56"/>
  <c r="C57"/>
  <c r="G57"/>
  <c r="C58"/>
  <c r="G58"/>
  <c r="C59"/>
  <c r="G59"/>
  <c r="C60"/>
  <c r="G60"/>
  <c r="C61"/>
  <c r="G61"/>
  <c r="C62"/>
  <c r="G62"/>
  <c r="C63"/>
  <c r="G63"/>
  <c r="C64"/>
  <c r="G64"/>
  <c r="C65"/>
  <c r="G65"/>
  <c r="C66"/>
  <c r="G66"/>
  <c r="C67"/>
  <c r="G67"/>
  <c r="C68"/>
  <c r="G68"/>
  <c r="C69"/>
  <c r="G69"/>
  <c r="C70"/>
  <c r="G70"/>
  <c r="C71"/>
  <c r="G71"/>
  <c r="C72"/>
  <c r="G72"/>
  <c r="C73"/>
  <c r="H73"/>
  <c r="E74"/>
  <c r="C75"/>
  <c r="C13"/>
  <c r="G14"/>
  <c r="G15"/>
  <c r="C17"/>
  <c r="G18"/>
  <c r="C20"/>
  <c r="C21"/>
  <c r="C22"/>
  <c r="C23"/>
  <c r="C24"/>
  <c r="C25"/>
  <c r="C26"/>
  <c r="C27"/>
  <c r="G27"/>
  <c r="G28"/>
  <c r="C29"/>
  <c r="C30"/>
  <c r="G30"/>
  <c r="G31"/>
  <c r="G32"/>
  <c r="G33"/>
  <c r="G34"/>
  <c r="G35"/>
  <c r="C37"/>
  <c r="C9"/>
  <c r="E9"/>
  <c r="G9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E45"/>
  <c r="H45"/>
  <c r="E46"/>
  <c r="H46"/>
  <c r="E47"/>
  <c r="H47"/>
  <c r="E48"/>
  <c r="H48"/>
  <c r="E49"/>
  <c r="H49"/>
  <c r="E50"/>
  <c r="H50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C74"/>
  <c r="E75"/>
  <c r="G73"/>
  <c r="G74"/>
  <c r="G75"/>
  <c r="G31" i="8"/>
  <c r="G25"/>
  <c r="G17"/>
  <c r="G9"/>
  <c r="G70"/>
  <c r="G62"/>
  <c r="G54"/>
  <c r="G46"/>
  <c r="G24"/>
  <c r="B83" i="6"/>
  <c r="C66"/>
  <c r="K13"/>
  <c r="K83"/>
  <c r="C75"/>
  <c r="C48"/>
  <c r="C52"/>
  <c r="C28"/>
  <c r="C69"/>
  <c r="C44"/>
  <c r="C81"/>
  <c r="C65"/>
  <c r="C46"/>
  <c r="C24"/>
  <c r="C20"/>
  <c r="C70"/>
  <c r="C30"/>
  <c r="C22"/>
  <c r="C14"/>
  <c r="C74"/>
  <c r="C80"/>
  <c r="C72"/>
  <c r="C64"/>
  <c r="C53"/>
  <c r="C45"/>
  <c r="C37"/>
  <c r="C29"/>
  <c r="C21"/>
  <c r="C13"/>
  <c r="C55"/>
  <c r="C47"/>
  <c r="C39"/>
  <c r="C31"/>
  <c r="C23"/>
  <c r="C15"/>
  <c r="G27" i="8"/>
  <c r="G23"/>
  <c r="G19"/>
  <c r="G15"/>
  <c r="G11"/>
  <c r="G76"/>
  <c r="G72"/>
  <c r="G68"/>
  <c r="G64"/>
  <c r="G60"/>
  <c r="G56"/>
  <c r="G52"/>
  <c r="G48"/>
  <c r="G42"/>
  <c r="G32"/>
  <c r="G16"/>
  <c r="E78"/>
  <c r="G44"/>
  <c r="G40"/>
  <c r="G36"/>
  <c r="G28"/>
  <c r="G20"/>
  <c r="G12"/>
  <c r="G34"/>
  <c r="G30"/>
  <c r="G26"/>
  <c r="G22"/>
  <c r="G18"/>
  <c r="G14"/>
  <c r="C8"/>
  <c r="C76"/>
  <c r="C72"/>
  <c r="C68"/>
  <c r="C64"/>
  <c r="C60"/>
  <c r="C56"/>
  <c r="C52"/>
  <c r="C48"/>
  <c r="C44"/>
  <c r="C40"/>
  <c r="C36"/>
  <c r="C32"/>
  <c r="C28"/>
  <c r="C24"/>
  <c r="C20"/>
  <c r="C16"/>
  <c r="C12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74"/>
  <c r="C70"/>
  <c r="C66"/>
  <c r="C62"/>
  <c r="C58"/>
  <c r="C54"/>
  <c r="C50"/>
  <c r="C46"/>
  <c r="C42"/>
  <c r="C38"/>
  <c r="C34"/>
  <c r="C30"/>
  <c r="C26"/>
  <c r="C22"/>
  <c r="C18"/>
  <c r="C14"/>
  <c r="C10"/>
  <c r="C75"/>
  <c r="C71"/>
  <c r="C67"/>
  <c r="C63"/>
  <c r="C59"/>
  <c r="C55"/>
  <c r="C51"/>
  <c r="C47"/>
  <c r="C43"/>
  <c r="C39"/>
  <c r="C35"/>
  <c r="C31"/>
  <c r="C27"/>
  <c r="C23"/>
  <c r="C19"/>
  <c r="C15"/>
  <c r="H78"/>
  <c r="I83" i="6"/>
  <c r="F83"/>
  <c r="H76" i="4"/>
  <c r="I11"/>
  <c r="E76"/>
  <c r="I71"/>
  <c r="I69"/>
  <c r="I67"/>
  <c r="I65"/>
  <c r="I63"/>
  <c r="I61"/>
  <c r="I59"/>
  <c r="I57"/>
  <c r="I5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G76"/>
  <c r="C76"/>
  <c r="I73"/>
  <c r="I12"/>
  <c r="I10"/>
  <c r="C19" i="6"/>
  <c r="C27"/>
  <c r="C35"/>
  <c r="C43"/>
  <c r="C51"/>
  <c r="C62"/>
  <c r="C17"/>
  <c r="C25"/>
  <c r="C33"/>
  <c r="C41"/>
  <c r="C49"/>
  <c r="C57"/>
  <c r="C68"/>
  <c r="C76"/>
  <c r="C82"/>
  <c r="C18"/>
  <c r="C26"/>
  <c r="C34"/>
  <c r="C78"/>
  <c r="C16"/>
  <c r="C38"/>
  <c r="C54"/>
  <c r="C73"/>
  <c r="C32"/>
  <c r="C56"/>
  <c r="C79"/>
  <c r="C42"/>
  <c r="C77"/>
  <c r="C71"/>
  <c r="C67"/>
  <c r="C36"/>
  <c r="C61"/>
  <c r="C63"/>
  <c r="C50"/>
  <c r="I54" i="4"/>
  <c r="I56"/>
  <c r="I58"/>
  <c r="I60"/>
  <c r="I62"/>
  <c r="I64"/>
  <c r="I66"/>
  <c r="I68"/>
  <c r="I70"/>
  <c r="I72"/>
  <c r="C40" i="6"/>
  <c r="C83"/>
  <c r="L81"/>
  <c r="L77"/>
  <c r="L73"/>
  <c r="L69"/>
  <c r="L65"/>
  <c r="L61"/>
  <c r="L54"/>
  <c r="L50"/>
  <c r="L46"/>
  <c r="L42"/>
  <c r="L38"/>
  <c r="L34"/>
  <c r="L30"/>
  <c r="L26"/>
  <c r="L22"/>
  <c r="L18"/>
  <c r="L14"/>
  <c r="L82"/>
  <c r="L78"/>
  <c r="L74"/>
  <c r="L70"/>
  <c r="L66"/>
  <c r="L62"/>
  <c r="L55"/>
  <c r="L51"/>
  <c r="L47"/>
  <c r="L43"/>
  <c r="L39"/>
  <c r="L35"/>
  <c r="L31"/>
  <c r="L27"/>
  <c r="L23"/>
  <c r="L19"/>
  <c r="L15"/>
  <c r="L13"/>
  <c r="L79"/>
  <c r="L75"/>
  <c r="L71"/>
  <c r="L67"/>
  <c r="L63"/>
  <c r="L56"/>
  <c r="L52"/>
  <c r="L48"/>
  <c r="L44"/>
  <c r="L40"/>
  <c r="L36"/>
  <c r="L32"/>
  <c r="L28"/>
  <c r="L24"/>
  <c r="L20"/>
  <c r="L16"/>
  <c r="L80"/>
  <c r="L76"/>
  <c r="L72"/>
  <c r="L68"/>
  <c r="L64"/>
  <c r="L57"/>
  <c r="L53"/>
  <c r="L49"/>
  <c r="L45"/>
  <c r="L41"/>
  <c r="L37"/>
  <c r="L33"/>
  <c r="L29"/>
  <c r="L25"/>
  <c r="L21"/>
  <c r="L17"/>
  <c r="G78" i="8"/>
  <c r="C78"/>
  <c r="I12"/>
  <c r="I16"/>
  <c r="I20"/>
  <c r="I24"/>
  <c r="I28"/>
  <c r="I32"/>
  <c r="I36"/>
  <c r="I40"/>
  <c r="I44"/>
  <c r="I48"/>
  <c r="I52"/>
  <c r="I56"/>
  <c r="I60"/>
  <c r="I64"/>
  <c r="I68"/>
  <c r="I72"/>
  <c r="I76"/>
  <c r="I11"/>
  <c r="I15"/>
  <c r="I19"/>
  <c r="I23"/>
  <c r="I27"/>
  <c r="I31"/>
  <c r="I35"/>
  <c r="I39"/>
  <c r="I43"/>
  <c r="I47"/>
  <c r="I51"/>
  <c r="I55"/>
  <c r="I59"/>
  <c r="I63"/>
  <c r="I67"/>
  <c r="I71"/>
  <c r="I75"/>
  <c r="I10"/>
  <c r="I14"/>
  <c r="I18"/>
  <c r="I22"/>
  <c r="I26"/>
  <c r="I30"/>
  <c r="I34"/>
  <c r="I38"/>
  <c r="I42"/>
  <c r="I46"/>
  <c r="I50"/>
  <c r="I54"/>
  <c r="I58"/>
  <c r="I62"/>
  <c r="I66"/>
  <c r="I70"/>
  <c r="I74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"/>
  <c r="I75" i="4"/>
  <c r="I74"/>
  <c r="I9"/>
  <c r="I76"/>
  <c r="L83" i="6"/>
  <c r="I78" i="8"/>
</calcChain>
</file>

<file path=xl/sharedStrings.xml><?xml version="1.0" encoding="utf-8"?>
<sst xmlns="http://schemas.openxmlformats.org/spreadsheetml/2006/main" count="580" uniqueCount="114">
  <si>
    <t>Statistical Annex XX</t>
  </si>
  <si>
    <t>Goods &amp; Works</t>
  </si>
  <si>
    <t>Consulting Services</t>
  </si>
  <si>
    <t>Total</t>
  </si>
  <si>
    <t>Amount</t>
  </si>
  <si>
    <t>Distribution</t>
  </si>
  <si>
    <t>Afghanistan</t>
  </si>
  <si>
    <t>Armenia, Republic of</t>
  </si>
  <si>
    <t>Australia</t>
  </si>
  <si>
    <t>Austria</t>
  </si>
  <si>
    <t>Azerbaijan, Rep. of</t>
  </si>
  <si>
    <t>Bangladesh</t>
  </si>
  <si>
    <t>Belgium</t>
  </si>
  <si>
    <t>Bhutan</t>
  </si>
  <si>
    <t>Brunei Darussalam</t>
  </si>
  <si>
    <t>Cambodia</t>
  </si>
  <si>
    <t>Canada</t>
  </si>
  <si>
    <t>China, People's Republic of</t>
  </si>
  <si>
    <t>Cook Islands</t>
  </si>
  <si>
    <t>Denmark</t>
  </si>
  <si>
    <t>Fiji, Republic of</t>
  </si>
  <si>
    <t>Finland</t>
  </si>
  <si>
    <t>France</t>
  </si>
  <si>
    <t>Georgia</t>
  </si>
  <si>
    <t>Germany</t>
  </si>
  <si>
    <t>Hong Kong, China</t>
  </si>
  <si>
    <t>India</t>
  </si>
  <si>
    <t>Indonesia</t>
  </si>
  <si>
    <t>Ireland</t>
  </si>
  <si>
    <t>Italy</t>
  </si>
  <si>
    <t>Japan</t>
  </si>
  <si>
    <t>Kazakhstan</t>
  </si>
  <si>
    <t>Kiribati</t>
  </si>
  <si>
    <t>Korea, Republic of</t>
  </si>
  <si>
    <t>Kyrgyz Republic</t>
  </si>
  <si>
    <t>Lao People's Democratic Republic</t>
  </si>
  <si>
    <t>Luxembourg</t>
  </si>
  <si>
    <t>Malaysia</t>
  </si>
  <si>
    <t>Maldives</t>
  </si>
  <si>
    <t>Marshall Islands</t>
  </si>
  <si>
    <t>Micronesia,  Federated States of</t>
  </si>
  <si>
    <t>Mongolia</t>
  </si>
  <si>
    <t>Myanmar</t>
  </si>
  <si>
    <t>Nauru, Republic of</t>
  </si>
  <si>
    <t>Nepal</t>
  </si>
  <si>
    <t>Netherlands</t>
  </si>
  <si>
    <t>New Zealand</t>
  </si>
  <si>
    <t>Norway</t>
  </si>
  <si>
    <t>Pakistan</t>
  </si>
  <si>
    <t>Palau</t>
  </si>
  <si>
    <t>Papua New Guinea</t>
  </si>
  <si>
    <t>Philippines</t>
  </si>
  <si>
    <t>Portugal</t>
  </si>
  <si>
    <t>Samoa</t>
  </si>
  <si>
    <t>Singapore</t>
  </si>
  <si>
    <t>Solomon Islands</t>
  </si>
  <si>
    <t>Spain</t>
  </si>
  <si>
    <t>Sri Lanka</t>
  </si>
  <si>
    <t>Sweden</t>
  </si>
  <si>
    <t>Switzerland</t>
  </si>
  <si>
    <t>Taipei,China</t>
  </si>
  <si>
    <t>Tajikistan, Republic of</t>
  </si>
  <si>
    <t>Thailand</t>
  </si>
  <si>
    <t>Timor-Leste</t>
  </si>
  <si>
    <t>Tonga</t>
  </si>
  <si>
    <t>Turkey</t>
  </si>
  <si>
    <t>Turkmenistan, Rep of</t>
  </si>
  <si>
    <t>Tuvalu</t>
  </si>
  <si>
    <t>United Kingdom</t>
  </si>
  <si>
    <t>United States</t>
  </si>
  <si>
    <t>Uzbekistan, Rep. of</t>
  </si>
  <si>
    <t>Vanuatu</t>
  </si>
  <si>
    <t>Viet Nam,Soc Rep of</t>
  </si>
  <si>
    <t>TOTAL</t>
  </si>
  <si>
    <t>CONTRACTS AWARDED BY NATIONALITY OF CONTRACTOR, 2012</t>
  </si>
  <si>
    <t>GRANT OPERATIONS (ADF) (amounts in $ million)</t>
  </si>
  <si>
    <t>Program Grants</t>
  </si>
  <si>
    <t>% Distribution</t>
  </si>
  <si>
    <t>Loans</t>
  </si>
  <si>
    <t>Grants</t>
  </si>
  <si>
    <t>Technical Assistance</t>
  </si>
  <si>
    <t>Total Procurement</t>
  </si>
  <si>
    <t>$ million</t>
  </si>
  <si>
    <t>International Organizations</t>
  </si>
  <si>
    <t>Regional</t>
  </si>
  <si>
    <t>Others</t>
  </si>
  <si>
    <t>Cumulative Contracts Awarded by Nationality of Contractors</t>
  </si>
  <si>
    <t>CtryName</t>
  </si>
  <si>
    <t>AMT</t>
  </si>
  <si>
    <t>Cons</t>
  </si>
  <si>
    <t>GW</t>
  </si>
  <si>
    <t>Program</t>
  </si>
  <si>
    <t>NATIONALITY</t>
  </si>
  <si>
    <t>TA</t>
  </si>
  <si>
    <t>LN</t>
  </si>
  <si>
    <t>GRNT</t>
  </si>
  <si>
    <t>Loans, Grants and Technical Assistance Operations (amounts in US$ million, as of 31 December 2012)</t>
  </si>
  <si>
    <t>Armenia</t>
  </si>
  <si>
    <t>Azerbaijan</t>
  </si>
  <si>
    <t>Fiji</t>
  </si>
  <si>
    <t>Nauru</t>
  </si>
  <si>
    <t>Tajikistan</t>
  </si>
  <si>
    <t>Turkmenistan</t>
  </si>
  <si>
    <t>Uzbekistan</t>
  </si>
  <si>
    <t>Viet Nam</t>
  </si>
  <si>
    <t>ADB Member</t>
  </si>
  <si>
    <t>% 
Distribution</t>
  </si>
  <si>
    <t>Contracts Awarded, by ADB Member, 2012</t>
  </si>
  <si>
    <r>
      <t xml:space="preserve">Loans, Grants, and Technical Assistance Operations </t>
    </r>
    <r>
      <rPr>
        <sz val="11"/>
        <color rgb="FF00A7E1"/>
        <rFont val="Arial"/>
        <family val="2"/>
      </rPr>
      <t>(amounts in $ million)</t>
    </r>
  </si>
  <si>
    <t>Lao People’s Democratic Republic</t>
  </si>
  <si>
    <t>China, People’s Republic of</t>
  </si>
  <si>
    <t>Micronesia, Federated States of</t>
  </si>
  <si>
    <t>The Netherlands</t>
  </si>
  <si>
    <t>www.adb.org/ar2012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</si>
</sst>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9" tint="-0.24997711111789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sz val="11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rgb="FF00A7E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7"/>
      <color rgb="FFC00000"/>
      <name val="Arial"/>
      <family val="2"/>
    </font>
    <font>
      <b/>
      <sz val="8"/>
      <color theme="1"/>
      <name val="Arial"/>
      <family val="2"/>
    </font>
    <font>
      <sz val="11"/>
      <color rgb="FF00A7E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12" fillId="3" borderId="0" applyNumberFormat="0" applyBorder="0" applyAlignment="0" applyProtection="0"/>
    <xf numFmtId="10" fontId="12" fillId="4" borderId="4" applyNumberFormat="0" applyBorder="0" applyAlignment="0" applyProtection="0"/>
    <xf numFmtId="164" fontId="13" fillId="0" borderId="0"/>
    <xf numFmtId="0" fontId="1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7" fillId="0" borderId="0"/>
    <xf numFmtId="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 applyFont="1" applyBorder="1" applyAlignment="1"/>
    <xf numFmtId="4" fontId="4" fillId="0" borderId="0" xfId="1" applyNumberFormat="1" applyFont="1" applyBorder="1" applyAlignment="1"/>
    <xf numFmtId="4" fontId="5" fillId="0" borderId="0" xfId="1" applyNumberFormat="1" applyFont="1" applyBorder="1" applyAlignment="1"/>
    <xf numFmtId="0" fontId="5" fillId="0" borderId="0" xfId="1" applyFont="1" applyBorder="1"/>
    <xf numFmtId="0" fontId="6" fillId="0" borderId="0" xfId="1" applyFont="1" applyBorder="1" applyAlignment="1"/>
    <xf numFmtId="0" fontId="5" fillId="0" borderId="1" xfId="1" applyFont="1" applyBorder="1" applyAlignment="1"/>
    <xf numFmtId="0" fontId="5" fillId="0" borderId="2" xfId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4" fontId="5" fillId="2" borderId="0" xfId="1" applyNumberFormat="1" applyFont="1" applyFill="1" applyBorder="1" applyAlignment="1"/>
    <xf numFmtId="0" fontId="7" fillId="0" borderId="0" xfId="2" applyFont="1" applyBorder="1"/>
    <xf numFmtId="4" fontId="5" fillId="2" borderId="0" xfId="1" applyNumberFormat="1" applyFont="1" applyFill="1" applyBorder="1" applyAlignment="1">
      <alignment horizontal="right"/>
    </xf>
    <xf numFmtId="0" fontId="5" fillId="0" borderId="3" xfId="3" applyFont="1" applyFill="1" applyBorder="1" applyAlignment="1">
      <alignment horizontal="left"/>
    </xf>
    <xf numFmtId="4" fontId="5" fillId="0" borderId="3" xfId="1" applyNumberFormat="1" applyFont="1" applyBorder="1" applyAlignment="1"/>
    <xf numFmtId="4" fontId="5" fillId="2" borderId="3" xfId="1" applyNumberFormat="1" applyFont="1" applyFill="1" applyBorder="1" applyAlignment="1"/>
    <xf numFmtId="0" fontId="3" fillId="0" borderId="0" xfId="4" applyFont="1" applyBorder="1"/>
    <xf numFmtId="0" fontId="8" fillId="0" borderId="0" xfId="3"/>
    <xf numFmtId="0" fontId="6" fillId="0" borderId="0" xfId="4" applyFont="1" applyBorder="1"/>
    <xf numFmtId="0" fontId="8" fillId="0" borderId="1" xfId="3" applyBorder="1"/>
    <xf numFmtId="0" fontId="8" fillId="0" borderId="2" xfId="3" applyBorder="1"/>
    <xf numFmtId="0" fontId="7" fillId="0" borderId="0" xfId="5" applyFont="1" applyBorder="1"/>
    <xf numFmtId="0" fontId="7" fillId="0" borderId="0" xfId="4" applyFont="1" applyBorder="1"/>
    <xf numFmtId="0" fontId="7" fillId="0" borderId="3" xfId="4" applyFont="1" applyBorder="1"/>
    <xf numFmtId="43" fontId="5" fillId="0" borderId="2" xfId="36" applyFont="1" applyBorder="1" applyAlignment="1">
      <alignment horizontal="center"/>
    </xf>
    <xf numFmtId="43" fontId="5" fillId="0" borderId="0" xfId="36" applyFont="1" applyFill="1" applyBorder="1" applyAlignment="1">
      <alignment horizontal="right"/>
    </xf>
    <xf numFmtId="43" fontId="5" fillId="0" borderId="0" xfId="36" applyFont="1" applyBorder="1" applyAlignment="1"/>
    <xf numFmtId="43" fontId="5" fillId="0" borderId="3" xfId="36" applyFont="1" applyBorder="1" applyAlignment="1"/>
    <xf numFmtId="0" fontId="11" fillId="5" borderId="5" xfId="37" applyFont="1" applyFill="1" applyBorder="1" applyAlignment="1">
      <alignment horizontal="center"/>
    </xf>
    <xf numFmtId="0" fontId="11" fillId="0" borderId="6" xfId="37" applyFont="1" applyFill="1" applyBorder="1" applyAlignment="1"/>
    <xf numFmtId="0" fontId="11" fillId="0" borderId="6" xfId="37" applyFont="1" applyFill="1" applyBorder="1" applyAlignment="1">
      <alignment horizontal="right"/>
    </xf>
    <xf numFmtId="43" fontId="11" fillId="5" borderId="5" xfId="36" applyFont="1" applyFill="1" applyBorder="1" applyAlignment="1">
      <alignment horizontal="center"/>
    </xf>
    <xf numFmtId="43" fontId="11" fillId="0" borderId="6" xfId="36" applyFont="1" applyFill="1" applyBorder="1" applyAlignment="1">
      <alignment horizontal="right"/>
    </xf>
    <xf numFmtId="43" fontId="5" fillId="2" borderId="2" xfId="36" applyFont="1" applyFill="1" applyBorder="1" applyAlignment="1">
      <alignment horizontal="center"/>
    </xf>
    <xf numFmtId="43" fontId="5" fillId="2" borderId="0" xfId="36" applyFont="1" applyFill="1" applyBorder="1" applyAlignment="1"/>
    <xf numFmtId="43" fontId="5" fillId="2" borderId="0" xfId="36" applyFont="1" applyFill="1" applyBorder="1" applyAlignment="1">
      <alignment horizontal="right"/>
    </xf>
    <xf numFmtId="43" fontId="5" fillId="2" borderId="3" xfId="36" applyFont="1" applyFill="1" applyBorder="1" applyAlignment="1"/>
    <xf numFmtId="43" fontId="5" fillId="0" borderId="0" xfId="1" applyNumberFormat="1" applyFont="1" applyFill="1" applyBorder="1" applyAlignment="1">
      <alignment horizontal="center"/>
    </xf>
    <xf numFmtId="43" fontId="9" fillId="0" borderId="0" xfId="36" applyFont="1"/>
    <xf numFmtId="43" fontId="7" fillId="0" borderId="0" xfId="36" applyFont="1" applyBorder="1"/>
    <xf numFmtId="43" fontId="7" fillId="0" borderId="3" xfId="36" applyFont="1" applyBorder="1"/>
    <xf numFmtId="43" fontId="8" fillId="0" borderId="0" xfId="36" applyFont="1"/>
    <xf numFmtId="0" fontId="11" fillId="5" borderId="5" xfId="38" applyFont="1" applyFill="1" applyBorder="1" applyAlignment="1">
      <alignment horizontal="center"/>
    </xf>
    <xf numFmtId="0" fontId="11" fillId="0" borderId="6" xfId="38" applyFont="1" applyFill="1" applyBorder="1" applyAlignment="1"/>
    <xf numFmtId="0" fontId="2" fillId="0" borderId="0" xfId="3" applyFont="1"/>
    <xf numFmtId="0" fontId="7" fillId="0" borderId="6" xfId="5" applyFont="1" applyBorder="1"/>
    <xf numFmtId="0" fontId="11" fillId="0" borderId="0" xfId="38" applyFont="1" applyFill="1" applyBorder="1" applyAlignment="1"/>
    <xf numFmtId="0" fontId="11" fillId="5" borderId="5" xfId="39" applyFont="1" applyFill="1" applyBorder="1" applyAlignment="1">
      <alignment horizontal="center"/>
    </xf>
    <xf numFmtId="0" fontId="11" fillId="0" borderId="6" xfId="39" applyFont="1" applyFill="1" applyBorder="1" applyAlignment="1"/>
    <xf numFmtId="0" fontId="18" fillId="0" borderId="0" xfId="3" applyFont="1"/>
    <xf numFmtId="43" fontId="2" fillId="0" borderId="0" xfId="36" applyFont="1" applyAlignment="1"/>
    <xf numFmtId="0" fontId="20" fillId="0" borderId="0" xfId="2" applyFont="1" applyBorder="1"/>
    <xf numFmtId="43" fontId="21" fillId="0" borderId="2" xfId="36" applyFont="1" applyBorder="1" applyAlignment="1">
      <alignment horizontal="center"/>
    </xf>
    <xf numFmtId="43" fontId="21" fillId="0" borderId="1" xfId="36" applyFont="1" applyBorder="1" applyAlignment="1">
      <alignment horizontal="center"/>
    </xf>
    <xf numFmtId="43" fontId="21" fillId="0" borderId="2" xfId="36" applyFont="1" applyBorder="1" applyAlignment="1">
      <alignment horizontal="center" wrapText="1"/>
    </xf>
    <xf numFmtId="43" fontId="2" fillId="0" borderId="0" xfId="36" applyFont="1"/>
    <xf numFmtId="0" fontId="19" fillId="0" borderId="0" xfId="4" applyFont="1" applyBorder="1"/>
    <xf numFmtId="0" fontId="21" fillId="0" borderId="1" xfId="3" applyFont="1" applyBorder="1"/>
    <xf numFmtId="0" fontId="21" fillId="0" borderId="2" xfId="3" applyFont="1" applyBorder="1"/>
    <xf numFmtId="0" fontId="20" fillId="0" borderId="0" xfId="5" applyFont="1" applyBorder="1"/>
    <xf numFmtId="43" fontId="20" fillId="0" borderId="0" xfId="36" applyFont="1" applyBorder="1"/>
    <xf numFmtId="0" fontId="23" fillId="0" borderId="7" xfId="4" applyFont="1" applyBorder="1"/>
    <xf numFmtId="43" fontId="23" fillId="0" borderId="7" xfId="36" applyFont="1" applyBorder="1"/>
    <xf numFmtId="43" fontId="22" fillId="0" borderId="0" xfId="36" applyFont="1" applyAlignment="1">
      <alignment horizontal="right"/>
    </xf>
    <xf numFmtId="0" fontId="20" fillId="0" borderId="2" xfId="5" applyFont="1" applyBorder="1"/>
    <xf numFmtId="43" fontId="20" fillId="0" borderId="2" xfId="36" applyFont="1" applyBorder="1"/>
    <xf numFmtId="0" fontId="12" fillId="0" borderId="0" xfId="40" applyFont="1"/>
    <xf numFmtId="43" fontId="21" fillId="0" borderId="7" xfId="36" applyFont="1" applyBorder="1" applyAlignment="1">
      <alignment horizontal="center"/>
    </xf>
    <xf numFmtId="43" fontId="2" fillId="0" borderId="1" xfId="36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</cellXfs>
  <cellStyles count="41">
    <cellStyle name="Comma" xfId="36" builtinId="3"/>
    <cellStyle name="Comma 2" xfId="7"/>
    <cellStyle name="Comma 2 2" xfId="8"/>
    <cellStyle name="Comma 2 3" xfId="6"/>
    <cellStyle name="Comma 2 4" xfId="9"/>
    <cellStyle name="Comma 3" xfId="10"/>
    <cellStyle name="Comma 3 2" xfId="11"/>
    <cellStyle name="Comma 3 3" xfId="12"/>
    <cellStyle name="Comma 4" xfId="13"/>
    <cellStyle name="Comma 5" xfId="14"/>
    <cellStyle name="Grey" xfId="15"/>
    <cellStyle name="Hyperlink" xfId="40" builtinId="8"/>
    <cellStyle name="Input [yellow]" xfId="16"/>
    <cellStyle name="Normal" xfId="0" builtinId="0"/>
    <cellStyle name="Normal - Style1" xfId="17"/>
    <cellStyle name="Normal 10" xfId="3"/>
    <cellStyle name="Normal 2" xfId="18"/>
    <cellStyle name="Normal 2 2" xfId="19"/>
    <cellStyle name="Normal 2 2 2" xfId="20"/>
    <cellStyle name="Normal 2 3" xfId="21"/>
    <cellStyle name="Normal 2 4" xfId="1"/>
    <cellStyle name="Normal 3" xfId="22"/>
    <cellStyle name="Normal 3 2" xfId="4"/>
    <cellStyle name="Normal 4" xfId="2"/>
    <cellStyle name="Normal 4 2" xfId="23"/>
    <cellStyle name="Normal 4 2 2" xfId="5"/>
    <cellStyle name="Normal 4 3" xfId="24"/>
    <cellStyle name="Normal 5" xfId="25"/>
    <cellStyle name="Normal 6" xfId="26"/>
    <cellStyle name="Normal 6 2" xfId="27"/>
    <cellStyle name="Normal 6 3" xfId="28"/>
    <cellStyle name="Normal 7" xfId="29"/>
    <cellStyle name="Normal 7 2" xfId="30"/>
    <cellStyle name="Normal 8" xfId="31"/>
    <cellStyle name="Normal 9" xfId="32"/>
    <cellStyle name="Normal_CA by country of orig -GRANTS" xfId="37"/>
    <cellStyle name="Normal_Cum Contracts-nationality" xfId="38"/>
    <cellStyle name="Normal_Cum. contracts-Country of Orig" xfId="39"/>
    <cellStyle name="Percent [2]" xfId="33"/>
    <cellStyle name="Percent 2" xfId="34"/>
    <cellStyle name="Percent 2 2" xfId="35"/>
  </cellStyles>
  <dxfs count="0"/>
  <tableStyles count="0" defaultTableStyle="TableStyleMedium9" defaultPivotStyle="PivotStyleLight16"/>
  <colors>
    <mruColors>
      <color rgb="FF00A7E1"/>
      <color rgb="FF80D3F0"/>
      <color rgb="FF40BD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db.org/ar20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8283</xdr:colOff>
      <xdr:row>83</xdr:row>
      <xdr:rowOff>8282</xdr:rowOff>
    </xdr:from>
    <xdr:to>
      <xdr:col>11</xdr:col>
      <xdr:colOff>737152</xdr:colOff>
      <xdr:row>85</xdr:row>
      <xdr:rowOff>8283</xdr:rowOff>
    </xdr:to>
    <xdr:sp macro="" textlink="">
      <xdr:nvSpPr>
        <xdr:cNvPr id="2" name="TextBox 1"/>
        <xdr:cNvSpPr txBox="1"/>
      </xdr:nvSpPr>
      <xdr:spPr>
        <a:xfrm>
          <a:off x="8283" y="13392978"/>
          <a:ext cx="713960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n-US" sz="600">
              <a:latin typeface="Arial" pitchFamily="34" charset="0"/>
              <a:cs typeface="Arial" pitchFamily="34" charset="0"/>
            </a:rPr>
            <a:t>-</a:t>
          </a:r>
          <a:r>
            <a:rPr lang="en-US" sz="600" baseline="0">
              <a:latin typeface="Arial" pitchFamily="34" charset="0"/>
              <a:cs typeface="Arial" pitchFamily="34" charset="0"/>
            </a:rPr>
            <a:t> = nil, 0.00 = amount is less than $10,000, 0.00% = less than 0.01%.</a:t>
          </a:r>
          <a:endParaRPr lang="en-US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8281</xdr:rowOff>
    </xdr:from>
    <xdr:to>
      <xdr:col>11</xdr:col>
      <xdr:colOff>690769</xdr:colOff>
      <xdr:row>59</xdr:row>
      <xdr:rowOff>124238</xdr:rowOff>
    </xdr:to>
    <xdr:sp macro="" textlink="">
      <xdr:nvSpPr>
        <xdr:cNvPr id="3" name="TextBox 2"/>
        <xdr:cNvSpPr txBox="1"/>
      </xdr:nvSpPr>
      <xdr:spPr>
        <a:xfrm>
          <a:off x="0" y="9632672"/>
          <a:ext cx="6720508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n-US" sz="600">
              <a:latin typeface="Arial" pitchFamily="34" charset="0"/>
              <a:cs typeface="Arial" pitchFamily="34" charset="0"/>
            </a:rPr>
            <a:t>-</a:t>
          </a:r>
          <a:r>
            <a:rPr lang="en-US" sz="600" baseline="0">
              <a:latin typeface="Arial" pitchFamily="34" charset="0"/>
              <a:cs typeface="Arial" pitchFamily="34" charset="0"/>
            </a:rPr>
            <a:t> = nil, 0.00 = amount is less than $10,000, 0.00% = less than 0.01%.</a:t>
          </a:r>
          <a:endParaRPr lang="en-US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24849</xdr:colOff>
      <xdr:row>0</xdr:row>
      <xdr:rowOff>24849</xdr:rowOff>
    </xdr:from>
    <xdr:to>
      <xdr:col>0</xdr:col>
      <xdr:colOff>462467</xdr:colOff>
      <xdr:row>3</xdr:row>
      <xdr:rowOff>144518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849" y="24849"/>
          <a:ext cx="437618" cy="5669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509950</xdr:colOff>
      <xdr:row>0</xdr:row>
      <xdr:rowOff>24849</xdr:rowOff>
    </xdr:from>
    <xdr:to>
      <xdr:col>11</xdr:col>
      <xdr:colOff>377429</xdr:colOff>
      <xdr:row>4</xdr:row>
      <xdr:rowOff>50109</xdr:rowOff>
    </xdr:to>
    <xdr:sp macro="" textlink="">
      <xdr:nvSpPr>
        <xdr:cNvPr id="7" name="TextBox 6"/>
        <xdr:cNvSpPr txBox="1"/>
      </xdr:nvSpPr>
      <xdr:spPr>
        <a:xfrm>
          <a:off x="509950" y="24849"/>
          <a:ext cx="5897218" cy="621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contracts, contract awards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b.org/ar20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15" zoomScaleNormal="115" zoomScalePageLayoutView="115" workbookViewId="0">
      <selection activeCell="I8" sqref="I8"/>
    </sheetView>
  </sheetViews>
  <sheetFormatPr defaultRowHeight="12.75"/>
  <cols>
    <col min="1" max="1" width="24.140625" style="46" customWidth="1"/>
    <col min="2" max="2" width="9.140625" style="57" customWidth="1"/>
    <col min="3" max="3" width="11" style="57" customWidth="1"/>
    <col min="4" max="4" width="1" style="57" customWidth="1"/>
    <col min="5" max="5" width="8" style="57" customWidth="1"/>
    <col min="6" max="6" width="9.42578125" style="57" customWidth="1"/>
    <col min="7" max="7" width="0.85546875" style="57" customWidth="1"/>
    <col min="8" max="8" width="7.5703125" style="57" customWidth="1"/>
    <col min="9" max="9" width="10.42578125" style="57" customWidth="1"/>
    <col min="10" max="10" width="0.85546875" style="57" customWidth="1"/>
    <col min="11" max="11" width="8" style="57" customWidth="1"/>
    <col min="12" max="12" width="10.42578125" style="57" customWidth="1"/>
    <col min="13" max="16384" width="9.140625" style="46"/>
  </cols>
  <sheetData>
    <row r="1" spans="1:12" ht="12" customHeight="1"/>
    <row r="2" spans="1:12" ht="12" customHeight="1"/>
    <row r="3" spans="1:12" ht="12" customHeight="1"/>
    <row r="4" spans="1:12" ht="12" customHeight="1"/>
    <row r="5" spans="1:12" ht="12" customHeight="1"/>
    <row r="6" spans="1:12" ht="12" customHeight="1">
      <c r="A6" s="68" t="s">
        <v>113</v>
      </c>
    </row>
    <row r="7" spans="1:12" ht="12" customHeight="1"/>
    <row r="8" spans="1:12" ht="15">
      <c r="A8" s="58" t="s">
        <v>107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>
      <c r="A9" s="58" t="s">
        <v>108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65"/>
    </row>
    <row r="10" spans="1:12" ht="9.9499999999999993" customHeight="1"/>
    <row r="11" spans="1:12">
      <c r="A11" s="59"/>
      <c r="B11" s="69" t="s">
        <v>78</v>
      </c>
      <c r="C11" s="69"/>
      <c r="D11" s="55"/>
      <c r="E11" s="69" t="s">
        <v>79</v>
      </c>
      <c r="F11" s="69"/>
      <c r="G11" s="55"/>
      <c r="H11" s="69" t="s">
        <v>80</v>
      </c>
      <c r="I11" s="69"/>
      <c r="J11" s="55"/>
      <c r="K11" s="69" t="s">
        <v>81</v>
      </c>
      <c r="L11" s="69"/>
    </row>
    <row r="12" spans="1:12" ht="22.5" customHeight="1">
      <c r="A12" s="60" t="s">
        <v>105</v>
      </c>
      <c r="B12" s="54" t="s">
        <v>82</v>
      </c>
      <c r="C12" s="56" t="s">
        <v>106</v>
      </c>
      <c r="D12" s="56"/>
      <c r="E12" s="54" t="s">
        <v>82</v>
      </c>
      <c r="F12" s="56" t="s">
        <v>106</v>
      </c>
      <c r="G12" s="56"/>
      <c r="H12" s="54" t="s">
        <v>82</v>
      </c>
      <c r="I12" s="56" t="s">
        <v>106</v>
      </c>
      <c r="J12" s="56"/>
      <c r="K12" s="54" t="s">
        <v>82</v>
      </c>
      <c r="L12" s="56" t="s">
        <v>106</v>
      </c>
    </row>
    <row r="13" spans="1:12">
      <c r="A13" s="61" t="s">
        <v>6</v>
      </c>
      <c r="B13" s="62">
        <v>24.686092979999998</v>
      </c>
      <c r="C13" s="62">
        <f t="shared" ref="C13:C57" si="0">(B13/B$83)*100</f>
        <v>0.32882246146690003</v>
      </c>
      <c r="D13" s="62"/>
      <c r="E13" s="62">
        <v>72.812291719999976</v>
      </c>
      <c r="F13" s="62">
        <f t="shared" ref="F13:F57" si="1">(E13/E$83)*100</f>
        <v>12.38718814243037</v>
      </c>
      <c r="G13" s="62"/>
      <c r="H13" s="62">
        <v>0.68734300000000015</v>
      </c>
      <c r="I13" s="62">
        <f t="shared" ref="I13:I57" si="2">(H13/H$83)*100</f>
        <v>0.38774563733201017</v>
      </c>
      <c r="J13" s="62"/>
      <c r="K13" s="62">
        <f>B13+E13+H13</f>
        <v>98.185727699999973</v>
      </c>
      <c r="L13" s="62">
        <f t="shared" ref="L13:L57" si="3">(K13/K$83)*100</f>
        <v>1.1868941048126511</v>
      </c>
    </row>
    <row r="14" spans="1:12">
      <c r="A14" s="61" t="s">
        <v>97</v>
      </c>
      <c r="B14" s="62">
        <v>2.1035381919999998</v>
      </c>
      <c r="C14" s="62">
        <f t="shared" si="0"/>
        <v>2.8019444253226361E-2</v>
      </c>
      <c r="D14" s="62"/>
      <c r="E14" s="62">
        <v>9.9220000000000003E-2</v>
      </c>
      <c r="F14" s="62">
        <f t="shared" si="1"/>
        <v>1.6879798430439262E-2</v>
      </c>
      <c r="G14" s="62"/>
      <c r="H14" s="62">
        <v>0.15061499999999997</v>
      </c>
      <c r="I14" s="62">
        <f t="shared" si="2"/>
        <v>8.4965307229084588E-2</v>
      </c>
      <c r="J14" s="62"/>
      <c r="K14" s="62">
        <f t="shared" ref="K14:K80" si="4">B14+E14+H14</f>
        <v>2.3533731919999998</v>
      </c>
      <c r="L14" s="62">
        <f t="shared" si="3"/>
        <v>2.8448175039689924E-2</v>
      </c>
    </row>
    <row r="15" spans="1:12">
      <c r="A15" s="61" t="s">
        <v>8</v>
      </c>
      <c r="B15" s="62">
        <v>32.538022673</v>
      </c>
      <c r="C15" s="62">
        <f t="shared" si="0"/>
        <v>0.43341134278599253</v>
      </c>
      <c r="D15" s="62"/>
      <c r="E15" s="62">
        <v>36.066319399999998</v>
      </c>
      <c r="F15" s="62">
        <f t="shared" si="1"/>
        <v>6.1357811086458485</v>
      </c>
      <c r="G15" s="62"/>
      <c r="H15" s="62">
        <v>22.238164999999992</v>
      </c>
      <c r="I15" s="62">
        <f t="shared" si="2"/>
        <v>12.545048776257847</v>
      </c>
      <c r="J15" s="62"/>
      <c r="K15" s="62">
        <f t="shared" si="4"/>
        <v>90.842507072999993</v>
      </c>
      <c r="L15" s="62">
        <f t="shared" si="3"/>
        <v>1.0981273820242337</v>
      </c>
    </row>
    <row r="16" spans="1:12">
      <c r="A16" s="61" t="s">
        <v>9</v>
      </c>
      <c r="B16" s="62">
        <v>9.4547670000000004</v>
      </c>
      <c r="C16" s="62">
        <f t="shared" si="0"/>
        <v>0.12593891467778223</v>
      </c>
      <c r="D16" s="62"/>
      <c r="E16" s="62">
        <v>0.136911</v>
      </c>
      <c r="F16" s="62">
        <f t="shared" si="1"/>
        <v>2.3291978259522981E-2</v>
      </c>
      <c r="G16" s="62"/>
      <c r="H16" s="62">
        <v>0</v>
      </c>
      <c r="I16" s="62">
        <f t="shared" si="2"/>
        <v>0</v>
      </c>
      <c r="J16" s="62"/>
      <c r="K16" s="62">
        <f t="shared" si="4"/>
        <v>9.5916779999999999</v>
      </c>
      <c r="L16" s="62">
        <f t="shared" si="3"/>
        <v>0.11594664866410316</v>
      </c>
    </row>
    <row r="17" spans="1:12">
      <c r="A17" s="61" t="s">
        <v>98</v>
      </c>
      <c r="B17" s="62">
        <v>144.21812260900001</v>
      </c>
      <c r="C17" s="62">
        <f t="shared" si="0"/>
        <v>1.9210070262170167</v>
      </c>
      <c r="D17" s="62"/>
      <c r="E17" s="62">
        <v>0</v>
      </c>
      <c r="F17" s="62">
        <f t="shared" si="1"/>
        <v>0</v>
      </c>
      <c r="G17" s="62"/>
      <c r="H17" s="62">
        <v>8.8800000000000004E-2</v>
      </c>
      <c r="I17" s="62">
        <f t="shared" si="2"/>
        <v>5.0094076167332031E-2</v>
      </c>
      <c r="J17" s="62"/>
      <c r="K17" s="62">
        <f t="shared" si="4"/>
        <v>144.306922609</v>
      </c>
      <c r="L17" s="62">
        <f t="shared" si="3"/>
        <v>1.7444188655565427</v>
      </c>
    </row>
    <row r="18" spans="1:12">
      <c r="A18" s="61" t="s">
        <v>11</v>
      </c>
      <c r="B18" s="62">
        <v>339.67316127200007</v>
      </c>
      <c r="C18" s="62">
        <f t="shared" si="0"/>
        <v>4.5244974599339116</v>
      </c>
      <c r="D18" s="62"/>
      <c r="E18" s="62">
        <v>4.5576882000000012</v>
      </c>
      <c r="F18" s="62">
        <f t="shared" si="1"/>
        <v>0.77537651808900998</v>
      </c>
      <c r="G18" s="62"/>
      <c r="H18" s="62">
        <v>2.7183269999999999</v>
      </c>
      <c r="I18" s="62">
        <f t="shared" si="2"/>
        <v>1.5334693669562518</v>
      </c>
      <c r="J18" s="62"/>
      <c r="K18" s="62">
        <f t="shared" si="4"/>
        <v>346.94917647200003</v>
      </c>
      <c r="L18" s="62">
        <f t="shared" si="3"/>
        <v>4.194010085482323</v>
      </c>
    </row>
    <row r="19" spans="1:12">
      <c r="A19" s="61" t="s">
        <v>12</v>
      </c>
      <c r="B19" s="62">
        <v>23.974339088000001</v>
      </c>
      <c r="C19" s="62">
        <f t="shared" si="0"/>
        <v>0.319341792860665</v>
      </c>
      <c r="D19" s="62"/>
      <c r="E19" s="62">
        <v>0</v>
      </c>
      <c r="F19" s="62">
        <f t="shared" si="1"/>
        <v>0</v>
      </c>
      <c r="G19" s="62"/>
      <c r="H19" s="62">
        <v>0.32654900000000003</v>
      </c>
      <c r="I19" s="62">
        <f t="shared" si="2"/>
        <v>0.18421363151313186</v>
      </c>
      <c r="J19" s="62"/>
      <c r="K19" s="62">
        <f t="shared" si="4"/>
        <v>24.300888088000001</v>
      </c>
      <c r="L19" s="62">
        <f t="shared" si="3"/>
        <v>0.2937553297102995</v>
      </c>
    </row>
    <row r="20" spans="1:12">
      <c r="A20" s="61" t="s">
        <v>13</v>
      </c>
      <c r="B20" s="62">
        <v>10.130756914000001</v>
      </c>
      <c r="C20" s="62">
        <f t="shared" si="0"/>
        <v>0.13494320173237462</v>
      </c>
      <c r="D20" s="62"/>
      <c r="E20" s="62">
        <v>8.93857985</v>
      </c>
      <c r="F20" s="62">
        <f t="shared" si="1"/>
        <v>1.5206755303606734</v>
      </c>
      <c r="G20" s="62"/>
      <c r="H20" s="62">
        <v>0.14269999999999999</v>
      </c>
      <c r="I20" s="62">
        <f t="shared" si="2"/>
        <v>8.0500277804935585E-2</v>
      </c>
      <c r="J20" s="62"/>
      <c r="K20" s="62">
        <f t="shared" si="4"/>
        <v>19.212036764</v>
      </c>
      <c r="L20" s="62">
        <f t="shared" si="3"/>
        <v>0.23223999771440842</v>
      </c>
    </row>
    <row r="21" spans="1:12">
      <c r="A21" s="61" t="s">
        <v>14</v>
      </c>
      <c r="B21" s="62">
        <v>0</v>
      </c>
      <c r="C21" s="62">
        <f t="shared" si="0"/>
        <v>0</v>
      </c>
      <c r="D21" s="62"/>
      <c r="E21" s="62">
        <v>0</v>
      </c>
      <c r="F21" s="62">
        <f t="shared" si="1"/>
        <v>0</v>
      </c>
      <c r="G21" s="62"/>
      <c r="H21" s="62">
        <v>0</v>
      </c>
      <c r="I21" s="62">
        <f t="shared" si="2"/>
        <v>0</v>
      </c>
      <c r="J21" s="62"/>
      <c r="K21" s="62">
        <f t="shared" si="4"/>
        <v>0</v>
      </c>
      <c r="L21" s="62">
        <f t="shared" si="3"/>
        <v>0</v>
      </c>
    </row>
    <row r="22" spans="1:12">
      <c r="A22" s="61" t="s">
        <v>15</v>
      </c>
      <c r="B22" s="62">
        <v>26.028670110000007</v>
      </c>
      <c r="C22" s="62">
        <f t="shared" si="0"/>
        <v>0.34670579022829767</v>
      </c>
      <c r="D22" s="62"/>
      <c r="E22" s="62">
        <v>27.653680259999994</v>
      </c>
      <c r="F22" s="62">
        <f t="shared" si="1"/>
        <v>4.704581220002189</v>
      </c>
      <c r="G22" s="62"/>
      <c r="H22" s="62">
        <v>0.5825260000000001</v>
      </c>
      <c r="I22" s="62">
        <f t="shared" si="2"/>
        <v>0.32861601141273944</v>
      </c>
      <c r="J22" s="62"/>
      <c r="K22" s="62">
        <f t="shared" si="4"/>
        <v>54.264876370000003</v>
      </c>
      <c r="L22" s="62">
        <f t="shared" si="3"/>
        <v>0.65596765813795921</v>
      </c>
    </row>
    <row r="23" spans="1:12">
      <c r="A23" s="61" t="s">
        <v>16</v>
      </c>
      <c r="B23" s="62">
        <v>22.448563331999999</v>
      </c>
      <c r="C23" s="62">
        <f t="shared" si="0"/>
        <v>0.29901823092071311</v>
      </c>
      <c r="D23" s="62"/>
      <c r="E23" s="62">
        <v>9.9636326200000003</v>
      </c>
      <c r="F23" s="62">
        <f t="shared" si="1"/>
        <v>1.6950625908138426</v>
      </c>
      <c r="G23" s="62"/>
      <c r="H23" s="62">
        <v>9.1543420000000015</v>
      </c>
      <c r="I23" s="62">
        <f t="shared" si="2"/>
        <v>5.1641701059662912</v>
      </c>
      <c r="J23" s="62"/>
      <c r="K23" s="62">
        <f t="shared" si="4"/>
        <v>41.566537951999997</v>
      </c>
      <c r="L23" s="62">
        <f t="shared" si="3"/>
        <v>0.50246690642697278</v>
      </c>
    </row>
    <row r="24" spans="1:12">
      <c r="A24" s="53" t="s">
        <v>110</v>
      </c>
      <c r="B24" s="62">
        <v>1494.5721999290006</v>
      </c>
      <c r="C24" s="62">
        <f t="shared" si="0"/>
        <v>19.907925892477696</v>
      </c>
      <c r="D24" s="62"/>
      <c r="E24" s="62">
        <v>119.04123436000002</v>
      </c>
      <c r="F24" s="62">
        <f t="shared" si="1"/>
        <v>20.251885112955865</v>
      </c>
      <c r="G24" s="62"/>
      <c r="H24" s="62">
        <v>6.3307599999999944</v>
      </c>
      <c r="I24" s="62">
        <f t="shared" si="2"/>
        <v>3.5713240274448039</v>
      </c>
      <c r="J24" s="62"/>
      <c r="K24" s="62">
        <f t="shared" si="4"/>
        <v>1619.9441942890007</v>
      </c>
      <c r="L24" s="62">
        <f t="shared" si="3"/>
        <v>19.582298358085044</v>
      </c>
    </row>
    <row r="25" spans="1:12">
      <c r="A25" s="61" t="s">
        <v>18</v>
      </c>
      <c r="B25" s="62">
        <v>0</v>
      </c>
      <c r="C25" s="62">
        <f t="shared" si="0"/>
        <v>0</v>
      </c>
      <c r="D25" s="62"/>
      <c r="E25" s="62">
        <v>0.36796970999999995</v>
      </c>
      <c r="F25" s="62">
        <f t="shared" si="1"/>
        <v>6.2600831821277861E-2</v>
      </c>
      <c r="G25" s="62"/>
      <c r="H25" s="62">
        <v>6.1500000000000001E-3</v>
      </c>
      <c r="I25" s="62">
        <f t="shared" si="2"/>
        <v>3.4693532480753598E-3</v>
      </c>
      <c r="J25" s="62"/>
      <c r="K25" s="62">
        <f t="shared" si="4"/>
        <v>0.37411970999999994</v>
      </c>
      <c r="L25" s="62">
        <f t="shared" si="3"/>
        <v>4.5224544207683112E-3</v>
      </c>
    </row>
    <row r="26" spans="1:12">
      <c r="A26" s="61" t="s">
        <v>19</v>
      </c>
      <c r="B26" s="62">
        <v>0</v>
      </c>
      <c r="C26" s="62">
        <f t="shared" si="0"/>
        <v>0</v>
      </c>
      <c r="D26" s="62"/>
      <c r="E26" s="62">
        <v>8.9499999999999996E-2</v>
      </c>
      <c r="F26" s="62">
        <f t="shared" si="1"/>
        <v>1.5226183829110201E-2</v>
      </c>
      <c r="G26" s="62"/>
      <c r="H26" s="62">
        <v>3.2753740000000002</v>
      </c>
      <c r="I26" s="62">
        <f t="shared" si="2"/>
        <v>1.8477121017173308</v>
      </c>
      <c r="J26" s="62"/>
      <c r="K26" s="62">
        <f t="shared" si="4"/>
        <v>3.3648740000000004</v>
      </c>
      <c r="L26" s="62">
        <f t="shared" si="3"/>
        <v>4.0675454646932008E-2</v>
      </c>
    </row>
    <row r="27" spans="1:12">
      <c r="A27" s="61" t="s">
        <v>99</v>
      </c>
      <c r="B27" s="62">
        <v>8.686225833</v>
      </c>
      <c r="C27" s="62">
        <f t="shared" si="0"/>
        <v>0.11570183105031934</v>
      </c>
      <c r="D27" s="62"/>
      <c r="E27" s="62">
        <v>0.10378778</v>
      </c>
      <c r="F27" s="62">
        <f t="shared" si="1"/>
        <v>1.765689181558935E-2</v>
      </c>
      <c r="G27" s="62"/>
      <c r="H27" s="62">
        <v>0.52473599999999987</v>
      </c>
      <c r="I27" s="62">
        <f t="shared" si="2"/>
        <v>0.29601537333041816</v>
      </c>
      <c r="J27" s="62"/>
      <c r="K27" s="62">
        <f t="shared" si="4"/>
        <v>9.314749613</v>
      </c>
      <c r="L27" s="62">
        <f t="shared" si="3"/>
        <v>0.1125990677306517</v>
      </c>
    </row>
    <row r="28" spans="1:12">
      <c r="A28" s="61" t="s">
        <v>21</v>
      </c>
      <c r="B28" s="62">
        <v>0</v>
      </c>
      <c r="C28" s="62">
        <f t="shared" si="0"/>
        <v>0</v>
      </c>
      <c r="D28" s="62"/>
      <c r="E28" s="62">
        <v>6.6608092000000001</v>
      </c>
      <c r="F28" s="62">
        <f t="shared" si="1"/>
        <v>1.1331698919533906</v>
      </c>
      <c r="G28" s="62"/>
      <c r="H28" s="62">
        <v>0.68900000000000006</v>
      </c>
      <c r="I28" s="62">
        <f t="shared" si="2"/>
        <v>0.38868038828031271</v>
      </c>
      <c r="J28" s="62"/>
      <c r="K28" s="62">
        <f t="shared" si="4"/>
        <v>7.3498092000000002</v>
      </c>
      <c r="L28" s="62">
        <f t="shared" si="3"/>
        <v>8.8846367138324819E-2</v>
      </c>
    </row>
    <row r="29" spans="1:12">
      <c r="A29" s="61" t="s">
        <v>22</v>
      </c>
      <c r="B29" s="62">
        <v>20.836557747000001</v>
      </c>
      <c r="C29" s="62">
        <f t="shared" si="0"/>
        <v>0.27754607472379961</v>
      </c>
      <c r="D29" s="62"/>
      <c r="E29" s="62">
        <v>14.734452820000001</v>
      </c>
      <c r="F29" s="62">
        <f t="shared" si="1"/>
        <v>2.5066981816611307</v>
      </c>
      <c r="G29" s="62"/>
      <c r="H29" s="62">
        <v>5.6144009999999991</v>
      </c>
      <c r="I29" s="62">
        <f t="shared" si="2"/>
        <v>3.1672098122516332</v>
      </c>
      <c r="J29" s="62"/>
      <c r="K29" s="62">
        <f t="shared" si="4"/>
        <v>41.185411567000003</v>
      </c>
      <c r="L29" s="62">
        <f t="shared" si="3"/>
        <v>0.49785975353274364</v>
      </c>
    </row>
    <row r="30" spans="1:12">
      <c r="A30" s="61" t="s">
        <v>23</v>
      </c>
      <c r="B30" s="62">
        <v>125.61007778</v>
      </c>
      <c r="C30" s="62">
        <f t="shared" si="0"/>
        <v>1.6731450778432726</v>
      </c>
      <c r="D30" s="62"/>
      <c r="E30" s="62">
        <v>0</v>
      </c>
      <c r="F30" s="62">
        <f t="shared" si="1"/>
        <v>0</v>
      </c>
      <c r="G30" s="62"/>
      <c r="H30" s="62">
        <v>0.14845900000000004</v>
      </c>
      <c r="I30" s="62">
        <f t="shared" si="2"/>
        <v>8.3749059163580483E-2</v>
      </c>
      <c r="J30" s="62"/>
      <c r="K30" s="62">
        <f t="shared" si="4"/>
        <v>125.75853678</v>
      </c>
      <c r="L30" s="62">
        <f t="shared" si="3"/>
        <v>1.5202012495146684</v>
      </c>
    </row>
    <row r="31" spans="1:12">
      <c r="A31" s="61" t="s">
        <v>24</v>
      </c>
      <c r="B31" s="62">
        <v>56.200774193999997</v>
      </c>
      <c r="C31" s="62">
        <f t="shared" si="0"/>
        <v>0.74860274251533332</v>
      </c>
      <c r="D31" s="62"/>
      <c r="E31" s="62">
        <v>7.5179410499999992</v>
      </c>
      <c r="F31" s="62">
        <f t="shared" si="1"/>
        <v>1.2789894127789245</v>
      </c>
      <c r="G31" s="62"/>
      <c r="H31" s="62">
        <v>6.8842969999999992</v>
      </c>
      <c r="I31" s="62">
        <f t="shared" si="2"/>
        <v>3.883586692303326</v>
      </c>
      <c r="J31" s="62"/>
      <c r="K31" s="62">
        <f t="shared" si="4"/>
        <v>70.603012243999999</v>
      </c>
      <c r="L31" s="62">
        <f t="shared" si="3"/>
        <v>0.853467209312327</v>
      </c>
    </row>
    <row r="32" spans="1:12">
      <c r="A32" s="61" t="s">
        <v>25</v>
      </c>
      <c r="B32" s="62">
        <v>3.2866951800000002</v>
      </c>
      <c r="C32" s="62">
        <f t="shared" si="0"/>
        <v>4.3779272809779245E-2</v>
      </c>
      <c r="D32" s="62"/>
      <c r="E32" s="62">
        <v>2.1303461399999999</v>
      </c>
      <c r="F32" s="62">
        <f t="shared" si="1"/>
        <v>0.36242504969022715</v>
      </c>
      <c r="G32" s="62"/>
      <c r="H32" s="62">
        <v>7.9997989999999994</v>
      </c>
      <c r="I32" s="62">
        <f t="shared" si="2"/>
        <v>4.5128664462764245</v>
      </c>
      <c r="J32" s="62"/>
      <c r="K32" s="62">
        <f t="shared" si="4"/>
        <v>13.416840319999999</v>
      </c>
      <c r="L32" s="62">
        <f t="shared" si="3"/>
        <v>0.16218618585459324</v>
      </c>
    </row>
    <row r="33" spans="1:12">
      <c r="A33" s="61" t="s">
        <v>26</v>
      </c>
      <c r="B33" s="62">
        <v>1163.5856894530002</v>
      </c>
      <c r="C33" s="62">
        <f t="shared" si="0"/>
        <v>15.499135924165003</v>
      </c>
      <c r="D33" s="62"/>
      <c r="E33" s="62">
        <v>41.087204790000001</v>
      </c>
      <c r="F33" s="62">
        <f t="shared" si="1"/>
        <v>6.9899590296853313</v>
      </c>
      <c r="G33" s="62"/>
      <c r="H33" s="62">
        <v>12.747486999999998</v>
      </c>
      <c r="I33" s="62">
        <f t="shared" si="2"/>
        <v>7.191143972072914</v>
      </c>
      <c r="J33" s="62"/>
      <c r="K33" s="62">
        <f t="shared" si="4"/>
        <v>1217.4203812430003</v>
      </c>
      <c r="L33" s="62">
        <f t="shared" si="3"/>
        <v>14.716487899249817</v>
      </c>
    </row>
    <row r="34" spans="1:12">
      <c r="A34" s="61" t="s">
        <v>27</v>
      </c>
      <c r="B34" s="62">
        <v>449.89646474600011</v>
      </c>
      <c r="C34" s="62">
        <f t="shared" si="0"/>
        <v>5.9926883959681243</v>
      </c>
      <c r="D34" s="62"/>
      <c r="E34" s="62">
        <v>18.749957130000002</v>
      </c>
      <c r="F34" s="62">
        <f t="shared" si="1"/>
        <v>3.1898356877018497</v>
      </c>
      <c r="G34" s="62"/>
      <c r="H34" s="62">
        <v>4.299078999999999</v>
      </c>
      <c r="I34" s="62">
        <f t="shared" si="2"/>
        <v>2.4252071044524497</v>
      </c>
      <c r="J34" s="62"/>
      <c r="K34" s="62">
        <f t="shared" si="4"/>
        <v>472.9455008760001</v>
      </c>
      <c r="L34" s="62">
        <f t="shared" si="3"/>
        <v>5.7170857724099866</v>
      </c>
    </row>
    <row r="35" spans="1:12">
      <c r="A35" s="61" t="s">
        <v>28</v>
      </c>
      <c r="B35" s="62">
        <v>0</v>
      </c>
      <c r="C35" s="62">
        <f t="shared" si="0"/>
        <v>0</v>
      </c>
      <c r="D35" s="62"/>
      <c r="E35" s="62">
        <v>0.1996</v>
      </c>
      <c r="F35" s="62">
        <f t="shared" si="1"/>
        <v>3.3956941813300515E-2</v>
      </c>
      <c r="G35" s="62"/>
      <c r="H35" s="62">
        <v>0.28800000000000003</v>
      </c>
      <c r="I35" s="62">
        <f t="shared" si="2"/>
        <v>0.162467274056212</v>
      </c>
      <c r="J35" s="62"/>
      <c r="K35" s="62">
        <f t="shared" si="4"/>
        <v>0.48760000000000003</v>
      </c>
      <c r="L35" s="62">
        <f t="shared" si="3"/>
        <v>5.8942330933770617E-3</v>
      </c>
    </row>
    <row r="36" spans="1:12">
      <c r="A36" s="61" t="s">
        <v>29</v>
      </c>
      <c r="B36" s="62">
        <v>9.2316308009999997</v>
      </c>
      <c r="C36" s="62">
        <f t="shared" si="0"/>
        <v>0.12296670703613587</v>
      </c>
      <c r="D36" s="62"/>
      <c r="E36" s="62">
        <v>0</v>
      </c>
      <c r="F36" s="62">
        <f t="shared" si="1"/>
        <v>0</v>
      </c>
      <c r="G36" s="62"/>
      <c r="H36" s="62">
        <v>0.24101999999999998</v>
      </c>
      <c r="I36" s="62">
        <f t="shared" si="2"/>
        <v>0.13596479997579239</v>
      </c>
      <c r="J36" s="62"/>
      <c r="K36" s="62">
        <f t="shared" si="4"/>
        <v>9.4726508010000003</v>
      </c>
      <c r="L36" s="62">
        <f t="shared" si="3"/>
        <v>0.11450781754154826</v>
      </c>
    </row>
    <row r="37" spans="1:12">
      <c r="A37" s="61" t="s">
        <v>30</v>
      </c>
      <c r="B37" s="62">
        <v>61.295743828999989</v>
      </c>
      <c r="C37" s="62">
        <f t="shared" si="0"/>
        <v>0.81646850231122825</v>
      </c>
      <c r="D37" s="62"/>
      <c r="E37" s="62">
        <v>1.7908252600000001</v>
      </c>
      <c r="F37" s="62">
        <f t="shared" si="1"/>
        <v>0.30466407390585554</v>
      </c>
      <c r="G37" s="62"/>
      <c r="H37" s="62">
        <v>2.7965330000000002</v>
      </c>
      <c r="I37" s="62">
        <f t="shared" si="2"/>
        <v>1.5775871295772244</v>
      </c>
      <c r="J37" s="62"/>
      <c r="K37" s="62">
        <f t="shared" si="4"/>
        <v>65.883102088999991</v>
      </c>
      <c r="L37" s="62">
        <f t="shared" si="3"/>
        <v>0.796411732213542</v>
      </c>
    </row>
    <row r="38" spans="1:12">
      <c r="A38" s="61" t="s">
        <v>31</v>
      </c>
      <c r="B38" s="62">
        <v>104.782927</v>
      </c>
      <c r="C38" s="62">
        <f t="shared" si="0"/>
        <v>1.3957243053309809</v>
      </c>
      <c r="D38" s="62"/>
      <c r="E38" s="62">
        <v>0.28399999999999997</v>
      </c>
      <c r="F38" s="62">
        <f t="shared" si="1"/>
        <v>4.83154883515899E-2</v>
      </c>
      <c r="G38" s="62"/>
      <c r="H38" s="62">
        <v>0.29153799999999996</v>
      </c>
      <c r="I38" s="62">
        <f t="shared" si="2"/>
        <v>0.16446313938819418</v>
      </c>
      <c r="J38" s="62"/>
      <c r="K38" s="62">
        <f t="shared" si="4"/>
        <v>105.35846500000001</v>
      </c>
      <c r="L38" s="62">
        <f t="shared" si="3"/>
        <v>1.2735999816866466</v>
      </c>
    </row>
    <row r="39" spans="1:12">
      <c r="A39" s="61" t="s">
        <v>32</v>
      </c>
      <c r="B39" s="62">
        <v>0</v>
      </c>
      <c r="C39" s="62">
        <f t="shared" si="0"/>
        <v>0</v>
      </c>
      <c r="D39" s="62"/>
      <c r="E39" s="62">
        <v>0</v>
      </c>
      <c r="F39" s="62">
        <f t="shared" si="1"/>
        <v>0</v>
      </c>
      <c r="G39" s="62"/>
      <c r="H39" s="62">
        <v>6.5931999999999991E-2</v>
      </c>
      <c r="I39" s="62">
        <f t="shared" si="2"/>
        <v>3.7193723309285297E-2</v>
      </c>
      <c r="J39" s="62"/>
      <c r="K39" s="62">
        <f t="shared" si="4"/>
        <v>6.5931999999999991E-2</v>
      </c>
      <c r="L39" s="62">
        <f t="shared" si="3"/>
        <v>7.970028226262024E-4</v>
      </c>
    </row>
    <row r="40" spans="1:12">
      <c r="A40" s="53" t="s">
        <v>33</v>
      </c>
      <c r="B40" s="62">
        <v>177.79973479899999</v>
      </c>
      <c r="C40" s="62">
        <f t="shared" si="0"/>
        <v>2.3683191379103858</v>
      </c>
      <c r="D40" s="62"/>
      <c r="E40" s="62">
        <v>28.953578629999999</v>
      </c>
      <c r="F40" s="62">
        <f t="shared" si="1"/>
        <v>4.9257263768824204</v>
      </c>
      <c r="G40" s="62"/>
      <c r="H40" s="62">
        <v>1.8361799999999997</v>
      </c>
      <c r="I40" s="62">
        <f t="shared" si="2"/>
        <v>1.0358304141546364</v>
      </c>
      <c r="J40" s="62"/>
      <c r="K40" s="62">
        <f t="shared" si="4"/>
        <v>208.58949342900002</v>
      </c>
      <c r="L40" s="62">
        <f t="shared" si="3"/>
        <v>2.521482967801413</v>
      </c>
    </row>
    <row r="41" spans="1:12">
      <c r="A41" s="61" t="s">
        <v>34</v>
      </c>
      <c r="B41" s="62">
        <v>0.76799074299999992</v>
      </c>
      <c r="C41" s="62">
        <f t="shared" si="0"/>
        <v>1.0229751897217939E-2</v>
      </c>
      <c r="D41" s="62"/>
      <c r="E41" s="62">
        <v>2.7555980999999998</v>
      </c>
      <c r="F41" s="62">
        <f t="shared" si="1"/>
        <v>0.46879601374018759</v>
      </c>
      <c r="G41" s="62"/>
      <c r="H41" s="62">
        <v>0.10964999999999998</v>
      </c>
      <c r="I41" s="62">
        <f t="shared" si="2"/>
        <v>6.1856029862026533E-2</v>
      </c>
      <c r="J41" s="62"/>
      <c r="K41" s="62">
        <f t="shared" si="4"/>
        <v>3.6332388429999996</v>
      </c>
      <c r="L41" s="62">
        <f t="shared" si="3"/>
        <v>4.3919517277591434E-2</v>
      </c>
    </row>
    <row r="42" spans="1:12">
      <c r="A42" s="61" t="s">
        <v>109</v>
      </c>
      <c r="B42" s="62">
        <v>5.1268858160000006</v>
      </c>
      <c r="C42" s="62">
        <f t="shared" si="0"/>
        <v>6.8290888114319034E-2</v>
      </c>
      <c r="D42" s="62"/>
      <c r="E42" s="62">
        <v>33.88144204000001</v>
      </c>
      <c r="F42" s="62">
        <f t="shared" si="1"/>
        <v>5.7640789373897503</v>
      </c>
      <c r="G42" s="62"/>
      <c r="H42" s="62">
        <v>0.12776000000000001</v>
      </c>
      <c r="I42" s="62">
        <f t="shared" si="2"/>
        <v>7.2072287963269588E-2</v>
      </c>
      <c r="J42" s="62"/>
      <c r="K42" s="62">
        <f t="shared" si="4"/>
        <v>39.13608785600001</v>
      </c>
      <c r="L42" s="62">
        <f t="shared" si="3"/>
        <v>0.47308700612417426</v>
      </c>
    </row>
    <row r="43" spans="1:12">
      <c r="A43" s="61" t="s">
        <v>36</v>
      </c>
      <c r="B43" s="62">
        <v>0</v>
      </c>
      <c r="C43" s="62">
        <f t="shared" si="0"/>
        <v>0</v>
      </c>
      <c r="D43" s="62"/>
      <c r="E43" s="62">
        <v>0.42447539000000001</v>
      </c>
      <c r="F43" s="62">
        <f t="shared" si="1"/>
        <v>7.2213858313667542E-2</v>
      </c>
      <c r="G43" s="62"/>
      <c r="H43" s="62">
        <v>0</v>
      </c>
      <c r="I43" s="62">
        <f t="shared" si="2"/>
        <v>0</v>
      </c>
      <c r="J43" s="62"/>
      <c r="K43" s="62">
        <f t="shared" si="4"/>
        <v>0.42447539000000001</v>
      </c>
      <c r="L43" s="62">
        <f t="shared" si="3"/>
        <v>5.1311667166983885E-3</v>
      </c>
    </row>
    <row r="44" spans="1:12">
      <c r="A44" s="61" t="s">
        <v>37</v>
      </c>
      <c r="B44" s="62">
        <v>3.4832447099999997</v>
      </c>
      <c r="C44" s="62">
        <f t="shared" si="0"/>
        <v>4.6397342032281304E-2</v>
      </c>
      <c r="D44" s="62"/>
      <c r="E44" s="62">
        <v>0.61975882000000004</v>
      </c>
      <c r="F44" s="62">
        <f t="shared" si="1"/>
        <v>0.10543644383276447</v>
      </c>
      <c r="G44" s="62"/>
      <c r="H44" s="62">
        <v>1.530335</v>
      </c>
      <c r="I44" s="62">
        <f t="shared" si="2"/>
        <v>0.86329637445421226</v>
      </c>
      <c r="J44" s="62"/>
      <c r="K44" s="62">
        <f t="shared" si="4"/>
        <v>5.6333385299999996</v>
      </c>
      <c r="L44" s="62">
        <f t="shared" si="3"/>
        <v>6.8097232136427571E-2</v>
      </c>
    </row>
    <row r="45" spans="1:12">
      <c r="A45" s="61" t="s">
        <v>38</v>
      </c>
      <c r="B45" s="62">
        <v>18.751506023000005</v>
      </c>
      <c r="C45" s="62">
        <f t="shared" si="0"/>
        <v>0.24977287299734799</v>
      </c>
      <c r="D45" s="62"/>
      <c r="E45" s="62">
        <v>0</v>
      </c>
      <c r="F45" s="62">
        <f t="shared" si="1"/>
        <v>0</v>
      </c>
      <c r="G45" s="62"/>
      <c r="H45" s="62">
        <v>0.18841799999999997</v>
      </c>
      <c r="I45" s="62">
        <f t="shared" si="2"/>
        <v>0.10629082931640051</v>
      </c>
      <c r="J45" s="62"/>
      <c r="K45" s="62">
        <f t="shared" si="4"/>
        <v>18.939924023000003</v>
      </c>
      <c r="L45" s="62">
        <f t="shared" si="3"/>
        <v>0.22895062953735401</v>
      </c>
    </row>
    <row r="46" spans="1:12">
      <c r="A46" s="61" t="s">
        <v>39</v>
      </c>
      <c r="B46" s="62">
        <v>0</v>
      </c>
      <c r="C46" s="62">
        <f t="shared" si="0"/>
        <v>0</v>
      </c>
      <c r="D46" s="62"/>
      <c r="E46" s="62">
        <v>0.06</v>
      </c>
      <c r="F46" s="62">
        <f t="shared" si="1"/>
        <v>1.0207497539068291E-2</v>
      </c>
      <c r="G46" s="62"/>
      <c r="H46" s="62">
        <v>6.1500000000000001E-3</v>
      </c>
      <c r="I46" s="62">
        <f t="shared" si="2"/>
        <v>3.4693532480753598E-3</v>
      </c>
      <c r="J46" s="62"/>
      <c r="K46" s="62">
        <f t="shared" si="4"/>
        <v>6.615E-2</v>
      </c>
      <c r="L46" s="62">
        <f t="shared" si="3"/>
        <v>7.9963806219625225E-4</v>
      </c>
    </row>
    <row r="47" spans="1:12">
      <c r="A47" s="53" t="s">
        <v>111</v>
      </c>
      <c r="B47" s="62">
        <v>0</v>
      </c>
      <c r="C47" s="62">
        <f t="shared" si="0"/>
        <v>0</v>
      </c>
      <c r="D47" s="62"/>
      <c r="E47" s="62">
        <v>0.115758</v>
      </c>
      <c r="F47" s="62">
        <f t="shared" si="1"/>
        <v>1.9693325002124454E-2</v>
      </c>
      <c r="G47" s="62"/>
      <c r="H47" s="62">
        <v>7.5900000000000004E-3</v>
      </c>
      <c r="I47" s="62">
        <f t="shared" si="2"/>
        <v>4.2816896183564199E-3</v>
      </c>
      <c r="J47" s="62"/>
      <c r="K47" s="62">
        <f t="shared" si="4"/>
        <v>0.123348</v>
      </c>
      <c r="L47" s="62">
        <f t="shared" si="3"/>
        <v>1.4910620664517508E-3</v>
      </c>
    </row>
    <row r="48" spans="1:12">
      <c r="A48" s="61" t="s">
        <v>41</v>
      </c>
      <c r="B48" s="62">
        <v>9.7559984779999986</v>
      </c>
      <c r="C48" s="62">
        <f t="shared" si="0"/>
        <v>0.12995136315018813</v>
      </c>
      <c r="D48" s="62"/>
      <c r="E48" s="62">
        <v>17.199838880000005</v>
      </c>
      <c r="F48" s="62">
        <f t="shared" si="1"/>
        <v>2.9261218839995196</v>
      </c>
      <c r="G48" s="62"/>
      <c r="H48" s="62">
        <v>0.43269999999999997</v>
      </c>
      <c r="I48" s="62">
        <f t="shared" si="2"/>
        <v>0.24409579681987123</v>
      </c>
      <c r="J48" s="62"/>
      <c r="K48" s="62">
        <f t="shared" si="4"/>
        <v>27.388537358000004</v>
      </c>
      <c r="L48" s="62">
        <f t="shared" si="3"/>
        <v>0.3310796211540557</v>
      </c>
    </row>
    <row r="49" spans="1:12">
      <c r="A49" s="61" t="s">
        <v>42</v>
      </c>
      <c r="B49" s="62">
        <v>8.8800000000000004E-2</v>
      </c>
      <c r="C49" s="62">
        <f t="shared" si="0"/>
        <v>1.1828293202135031E-3</v>
      </c>
      <c r="D49" s="62"/>
      <c r="E49" s="62">
        <v>0</v>
      </c>
      <c r="F49" s="62">
        <f t="shared" si="1"/>
        <v>0</v>
      </c>
      <c r="G49" s="62"/>
      <c r="H49" s="62">
        <v>7.0699999999999999E-2</v>
      </c>
      <c r="I49" s="62">
        <f t="shared" si="2"/>
        <v>3.9883459290882592E-2</v>
      </c>
      <c r="J49" s="62"/>
      <c r="K49" s="62">
        <f t="shared" si="4"/>
        <v>0.1595</v>
      </c>
      <c r="L49" s="62">
        <f t="shared" si="3"/>
        <v>1.9280766579032839E-3</v>
      </c>
    </row>
    <row r="50" spans="1:12">
      <c r="A50" s="61" t="s">
        <v>100</v>
      </c>
      <c r="B50" s="62">
        <v>0</v>
      </c>
      <c r="C50" s="62">
        <f t="shared" si="0"/>
        <v>0</v>
      </c>
      <c r="D50" s="62"/>
      <c r="E50" s="62">
        <v>0</v>
      </c>
      <c r="F50" s="62">
        <f t="shared" si="1"/>
        <v>0</v>
      </c>
      <c r="G50" s="62"/>
      <c r="H50" s="62">
        <v>7.0000000000000001E-3</v>
      </c>
      <c r="I50" s="62">
        <f t="shared" si="2"/>
        <v>3.9488573555329304E-3</v>
      </c>
      <c r="J50" s="62"/>
      <c r="K50" s="62">
        <f t="shared" si="4"/>
        <v>7.0000000000000001E-3</v>
      </c>
      <c r="L50" s="62">
        <f t="shared" si="3"/>
        <v>8.4617784359391774E-5</v>
      </c>
    </row>
    <row r="51" spans="1:12">
      <c r="A51" s="61" t="s">
        <v>44</v>
      </c>
      <c r="B51" s="62">
        <v>10.742132353000002</v>
      </c>
      <c r="C51" s="62">
        <f t="shared" si="0"/>
        <v>0.14308681428764042</v>
      </c>
      <c r="D51" s="62"/>
      <c r="E51" s="62">
        <v>40.526694140000018</v>
      </c>
      <c r="F51" s="62">
        <f t="shared" si="1"/>
        <v>6.8946021783437246</v>
      </c>
      <c r="G51" s="62"/>
      <c r="H51" s="62">
        <v>1.362681</v>
      </c>
      <c r="I51" s="62">
        <f t="shared" si="2"/>
        <v>0.7687189842992812</v>
      </c>
      <c r="J51" s="62"/>
      <c r="K51" s="62">
        <f t="shared" si="4"/>
        <v>52.631507493000022</v>
      </c>
      <c r="L51" s="62">
        <f t="shared" si="3"/>
        <v>0.63622307879319828</v>
      </c>
    </row>
    <row r="52" spans="1:12">
      <c r="A52" s="53" t="s">
        <v>112</v>
      </c>
      <c r="B52" s="62">
        <v>6.3354579879999999</v>
      </c>
      <c r="C52" s="62">
        <f t="shared" si="0"/>
        <v>8.4389250734090621E-2</v>
      </c>
      <c r="D52" s="62"/>
      <c r="E52" s="62">
        <v>1.8317810800000001</v>
      </c>
      <c r="F52" s="62">
        <f t="shared" si="1"/>
        <v>0.3116316811035309</v>
      </c>
      <c r="G52" s="62"/>
      <c r="H52" s="62">
        <v>5.1541580000000016</v>
      </c>
      <c r="I52" s="62">
        <f t="shared" si="2"/>
        <v>2.9075763899827001</v>
      </c>
      <c r="J52" s="62"/>
      <c r="K52" s="62">
        <f t="shared" si="4"/>
        <v>13.321397068000003</v>
      </c>
      <c r="L52" s="62">
        <f t="shared" si="3"/>
        <v>0.16103244349512258</v>
      </c>
    </row>
    <row r="53" spans="1:12">
      <c r="A53" s="61" t="s">
        <v>46</v>
      </c>
      <c r="B53" s="62">
        <v>5.731405133</v>
      </c>
      <c r="C53" s="62">
        <f t="shared" si="0"/>
        <v>7.6343176096110035E-2</v>
      </c>
      <c r="D53" s="62"/>
      <c r="E53" s="62">
        <v>11.873949620000001</v>
      </c>
      <c r="F53" s="62">
        <f t="shared" si="1"/>
        <v>2.0200551920861809</v>
      </c>
      <c r="G53" s="62"/>
      <c r="H53" s="62">
        <v>7.0132419999999964</v>
      </c>
      <c r="I53" s="62">
        <f t="shared" si="2"/>
        <v>3.9563274654046374</v>
      </c>
      <c r="J53" s="62"/>
      <c r="K53" s="62">
        <f t="shared" si="4"/>
        <v>24.618596752999999</v>
      </c>
      <c r="L53" s="62">
        <f t="shared" si="3"/>
        <v>0.29759587303945378</v>
      </c>
    </row>
    <row r="54" spans="1:12">
      <c r="A54" s="61" t="s">
        <v>47</v>
      </c>
      <c r="B54" s="62">
        <v>0</v>
      </c>
      <c r="C54" s="62">
        <f t="shared" si="0"/>
        <v>0</v>
      </c>
      <c r="D54" s="62"/>
      <c r="E54" s="62">
        <v>0</v>
      </c>
      <c r="F54" s="62">
        <f t="shared" si="1"/>
        <v>0</v>
      </c>
      <c r="G54" s="62"/>
      <c r="H54" s="62">
        <v>0.17019999999999999</v>
      </c>
      <c r="I54" s="62">
        <f t="shared" si="2"/>
        <v>9.6013645987386376E-2</v>
      </c>
      <c r="J54" s="62"/>
      <c r="K54" s="62">
        <f t="shared" si="4"/>
        <v>0.17019999999999999</v>
      </c>
      <c r="L54" s="62">
        <f t="shared" si="3"/>
        <v>2.0574209854240686E-3</v>
      </c>
    </row>
    <row r="55" spans="1:12">
      <c r="A55" s="61" t="s">
        <v>48</v>
      </c>
      <c r="B55" s="62">
        <v>547.39080544400019</v>
      </c>
      <c r="C55" s="62">
        <f t="shared" si="0"/>
        <v>7.2913276384509977</v>
      </c>
      <c r="D55" s="62"/>
      <c r="E55" s="62">
        <v>5.0449229500000001</v>
      </c>
      <c r="F55" s="62">
        <f t="shared" si="1"/>
        <v>0.85826730994856892</v>
      </c>
      <c r="G55" s="62"/>
      <c r="H55" s="62">
        <v>1.1053690000000003</v>
      </c>
      <c r="I55" s="62">
        <f t="shared" si="2"/>
        <v>0.62356350088972579</v>
      </c>
      <c r="J55" s="62"/>
      <c r="K55" s="62">
        <f t="shared" si="4"/>
        <v>553.54109739400019</v>
      </c>
      <c r="L55" s="62">
        <f t="shared" si="3"/>
        <v>6.6913458876209404</v>
      </c>
    </row>
    <row r="56" spans="1:12">
      <c r="A56" s="53" t="s">
        <v>49</v>
      </c>
      <c r="B56" s="62">
        <v>0</v>
      </c>
      <c r="C56" s="62">
        <f t="shared" si="0"/>
        <v>0</v>
      </c>
      <c r="D56" s="62"/>
      <c r="E56" s="62">
        <v>0</v>
      </c>
      <c r="F56" s="62">
        <f t="shared" si="1"/>
        <v>0</v>
      </c>
      <c r="G56" s="62"/>
      <c r="H56" s="62">
        <v>7.5900000000000004E-3</v>
      </c>
      <c r="I56" s="62">
        <f t="shared" si="2"/>
        <v>4.2816896183564199E-3</v>
      </c>
      <c r="J56" s="62"/>
      <c r="K56" s="62">
        <f t="shared" si="4"/>
        <v>7.5900000000000004E-3</v>
      </c>
      <c r="L56" s="62">
        <f t="shared" si="3"/>
        <v>9.1749854755397651E-5</v>
      </c>
    </row>
    <row r="57" spans="1:12">
      <c r="A57" s="61" t="s">
        <v>50</v>
      </c>
      <c r="B57" s="62">
        <v>114.55490878799999</v>
      </c>
      <c r="C57" s="62">
        <f t="shared" si="0"/>
        <v>1.5258885685679038</v>
      </c>
      <c r="D57" s="62"/>
      <c r="E57" s="62">
        <v>1.6976913700000003</v>
      </c>
      <c r="F57" s="62">
        <f t="shared" si="1"/>
        <v>0.28881967468954128</v>
      </c>
      <c r="G57" s="62"/>
      <c r="H57" s="62">
        <v>0.29008</v>
      </c>
      <c r="I57" s="62">
        <f t="shared" si="2"/>
        <v>0.16364064881328461</v>
      </c>
      <c r="J57" s="62"/>
      <c r="K57" s="62">
        <f t="shared" si="4"/>
        <v>116.542680158</v>
      </c>
      <c r="L57" s="62">
        <f t="shared" si="3"/>
        <v>1.4087976254678871</v>
      </c>
    </row>
    <row r="58" spans="1: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>
      <c r="A61" s="61" t="s">
        <v>51</v>
      </c>
      <c r="B61" s="62">
        <v>432.60024177700006</v>
      </c>
      <c r="C61" s="62">
        <f>(B61/B$83)*100</f>
        <v>5.7623001115460131</v>
      </c>
      <c r="D61" s="62"/>
      <c r="E61" s="62">
        <v>6.1291418399999991</v>
      </c>
      <c r="F61" s="62">
        <f>(E61/E$83)*100</f>
        <v>1.042720004140008</v>
      </c>
      <c r="G61" s="62"/>
      <c r="H61" s="62">
        <v>22.478386999999987</v>
      </c>
      <c r="I61" s="62">
        <f>(H61/H$83)*100</f>
        <v>12.680563406495104</v>
      </c>
      <c r="J61" s="62"/>
      <c r="K61" s="62">
        <f t="shared" si="4"/>
        <v>461.20777061700005</v>
      </c>
      <c r="L61" s="62">
        <f>(K61/K$83)*100</f>
        <v>5.575197096992162</v>
      </c>
    </row>
    <row r="62" spans="1:12">
      <c r="A62" s="61" t="s">
        <v>52</v>
      </c>
      <c r="B62" s="62">
        <v>0</v>
      </c>
      <c r="C62" s="62">
        <f>(B62/B$83)*100</f>
        <v>0</v>
      </c>
      <c r="D62" s="62"/>
      <c r="E62" s="62">
        <v>0</v>
      </c>
      <c r="F62" s="62">
        <f>(E62/E$83)*100</f>
        <v>0</v>
      </c>
      <c r="G62" s="62"/>
      <c r="H62" s="62">
        <v>0.28409999999999996</v>
      </c>
      <c r="I62" s="62">
        <f>(H62/H$83)*100</f>
        <v>0.16026719638670076</v>
      </c>
      <c r="J62" s="62"/>
      <c r="K62" s="62">
        <f t="shared" si="4"/>
        <v>0.28409999999999996</v>
      </c>
      <c r="L62" s="62">
        <f>(K62/K$83)*100</f>
        <v>3.4342732195004567E-3</v>
      </c>
    </row>
    <row r="63" spans="1:12">
      <c r="A63" s="61" t="s">
        <v>53</v>
      </c>
      <c r="B63" s="62">
        <v>2.4641373010000001</v>
      </c>
      <c r="C63" s="62">
        <f>(B63/B$83)*100</f>
        <v>3.2822678475839702E-2</v>
      </c>
      <c r="D63" s="62"/>
      <c r="E63" s="62">
        <v>0.67875657</v>
      </c>
      <c r="F63" s="62">
        <f>(E63/E$83)*100</f>
        <v>0.11547343363169056</v>
      </c>
      <c r="G63" s="62"/>
      <c r="H63" s="62">
        <v>0.16539000000000001</v>
      </c>
      <c r="I63" s="62">
        <f>(H63/H$83)*100</f>
        <v>9.3300216861655905E-2</v>
      </c>
      <c r="J63" s="62"/>
      <c r="K63" s="62">
        <f t="shared" si="4"/>
        <v>3.308283871</v>
      </c>
      <c r="L63" s="62">
        <f>(K63/K$83)*100</f>
        <v>3.9991378742275985E-2</v>
      </c>
    </row>
    <row r="64" spans="1:12">
      <c r="A64" s="61" t="s">
        <v>54</v>
      </c>
      <c r="B64" s="62">
        <v>16.083888816000002</v>
      </c>
      <c r="C64" s="62">
        <f>(B64/B$83)*100</f>
        <v>0.21423981165111314</v>
      </c>
      <c r="D64" s="62"/>
      <c r="E64" s="62">
        <v>0.36945138</v>
      </c>
      <c r="F64" s="62">
        <f>(E64/E$83)*100</f>
        <v>6.2852900869256392E-2</v>
      </c>
      <c r="G64" s="62"/>
      <c r="H64" s="62">
        <v>1.6662230000000002</v>
      </c>
      <c r="I64" s="62">
        <f>(H64/H$83)*100</f>
        <v>0.9399538499297353</v>
      </c>
      <c r="J64" s="62"/>
      <c r="K64" s="62">
        <f t="shared" si="4"/>
        <v>18.119563196000001</v>
      </c>
      <c r="L64" s="62">
        <f>(K64/K$83)*100</f>
        <v>0.21903389874364282</v>
      </c>
    </row>
    <row r="65" spans="1:12">
      <c r="A65" s="61" t="s">
        <v>55</v>
      </c>
      <c r="B65" s="62">
        <v>0</v>
      </c>
      <c r="C65" s="62">
        <f>(B65/B$83)*100</f>
        <v>0</v>
      </c>
      <c r="D65" s="62"/>
      <c r="E65" s="62">
        <v>3.9346087099999996</v>
      </c>
      <c r="F65" s="62">
        <f>(E65/E$83)*100</f>
        <v>0.66937514540869425</v>
      </c>
      <c r="G65" s="62"/>
      <c r="H65" s="62">
        <v>0.246839</v>
      </c>
      <c r="I65" s="62">
        <f>(H65/H$83)*100</f>
        <v>0.139247428683199</v>
      </c>
      <c r="J65" s="62"/>
      <c r="K65" s="62">
        <f t="shared" si="4"/>
        <v>4.1814477099999996</v>
      </c>
      <c r="L65" s="62">
        <f>(K65/K$83)*100</f>
        <v>5.0546405804978933E-2</v>
      </c>
    </row>
    <row r="66" spans="1:12">
      <c r="A66" s="61" t="s">
        <v>56</v>
      </c>
      <c r="B66" s="62">
        <v>407.40123384600003</v>
      </c>
      <c r="C66" s="62">
        <f t="shared" ref="C66:C82" si="5">(B66/B$83)*100</f>
        <v>5.4266455459933169</v>
      </c>
      <c r="D66" s="62"/>
      <c r="E66" s="62">
        <v>2.000928</v>
      </c>
      <c r="F66" s="62">
        <f t="shared" ref="F66:F82" si="6">(E66/E$83)*100</f>
        <v>0.34040779393088061</v>
      </c>
      <c r="G66" s="62"/>
      <c r="H66" s="62">
        <v>3.3566250000000006</v>
      </c>
      <c r="I66" s="62">
        <f t="shared" ref="I66:I82" si="7">(H66/H$83)*100</f>
        <v>1.8935476172879606</v>
      </c>
      <c r="J66" s="62"/>
      <c r="K66" s="62">
        <f t="shared" si="4"/>
        <v>412.75878684600002</v>
      </c>
      <c r="L66" s="62">
        <f t="shared" ref="L66:L82" si="8">(K66/K$83)*100</f>
        <v>4.9895334311112833</v>
      </c>
    </row>
    <row r="67" spans="1:12">
      <c r="A67" s="61" t="s">
        <v>57</v>
      </c>
      <c r="B67" s="62">
        <v>142.91448305599991</v>
      </c>
      <c r="C67" s="62">
        <f t="shared" si="5"/>
        <v>1.903642351821988</v>
      </c>
      <c r="D67" s="62"/>
      <c r="E67" s="62">
        <v>12.165248640000002</v>
      </c>
      <c r="F67" s="62">
        <f t="shared" si="6"/>
        <v>2.0696124259158983</v>
      </c>
      <c r="G67" s="62"/>
      <c r="H67" s="62">
        <v>1.3855089999999994</v>
      </c>
      <c r="I67" s="62">
        <f t="shared" si="7"/>
        <v>0.78159677225815316</v>
      </c>
      <c r="J67" s="62"/>
      <c r="K67" s="62">
        <f t="shared" si="4"/>
        <v>156.46524069599991</v>
      </c>
      <c r="L67" s="62">
        <f t="shared" si="8"/>
        <v>1.8913917138506358</v>
      </c>
    </row>
    <row r="68" spans="1:12">
      <c r="A68" s="61" t="s">
        <v>58</v>
      </c>
      <c r="B68" s="62">
        <v>29.636934503999999</v>
      </c>
      <c r="C68" s="62">
        <f t="shared" si="5"/>
        <v>0.39476841320471207</v>
      </c>
      <c r="D68" s="62"/>
      <c r="E68" s="62">
        <v>0.39966000000000002</v>
      </c>
      <c r="F68" s="62">
        <f t="shared" si="6"/>
        <v>6.7992141107733883E-2</v>
      </c>
      <c r="G68" s="62"/>
      <c r="H68" s="62">
        <v>1.7132029999999998</v>
      </c>
      <c r="I68" s="62">
        <f t="shared" si="7"/>
        <v>0.96645632401015458</v>
      </c>
      <c r="J68" s="62"/>
      <c r="K68" s="62">
        <f t="shared" si="4"/>
        <v>31.749797504</v>
      </c>
      <c r="L68" s="62">
        <f t="shared" si="8"/>
        <v>0.38379964552111817</v>
      </c>
    </row>
    <row r="69" spans="1:12">
      <c r="A69" s="61" t="s">
        <v>59</v>
      </c>
      <c r="B69" s="62">
        <v>0</v>
      </c>
      <c r="C69" s="62">
        <f t="shared" si="5"/>
        <v>0</v>
      </c>
      <c r="D69" s="62"/>
      <c r="E69" s="62">
        <v>0.54634578999999994</v>
      </c>
      <c r="F69" s="62">
        <f t="shared" si="6"/>
        <v>9.2947055115088675E-2</v>
      </c>
      <c r="G69" s="62"/>
      <c r="H69" s="62">
        <v>0.45</v>
      </c>
      <c r="I69" s="62">
        <f t="shared" si="7"/>
        <v>0.2538551157128312</v>
      </c>
      <c r="J69" s="62"/>
      <c r="K69" s="62">
        <f t="shared" si="4"/>
        <v>0.9963457899999999</v>
      </c>
      <c r="L69" s="62">
        <f t="shared" si="8"/>
        <v>1.2044081886515403E-2</v>
      </c>
    </row>
    <row r="70" spans="1:12">
      <c r="A70" s="61" t="s">
        <v>60</v>
      </c>
      <c r="B70" s="62">
        <v>7.480974E-2</v>
      </c>
      <c r="C70" s="62">
        <f t="shared" si="5"/>
        <v>9.96476958440866E-4</v>
      </c>
      <c r="D70" s="62"/>
      <c r="E70" s="62">
        <v>0</v>
      </c>
      <c r="F70" s="62">
        <f t="shared" si="6"/>
        <v>0</v>
      </c>
      <c r="G70" s="62"/>
      <c r="H70" s="62">
        <v>0</v>
      </c>
      <c r="I70" s="62">
        <f t="shared" si="7"/>
        <v>0</v>
      </c>
      <c r="J70" s="62"/>
      <c r="K70" s="62">
        <f t="shared" si="4"/>
        <v>7.480974E-2</v>
      </c>
      <c r="L70" s="62">
        <f t="shared" si="8"/>
        <v>9.043192067574522E-4</v>
      </c>
    </row>
    <row r="71" spans="1:12">
      <c r="A71" s="61" t="s">
        <v>101</v>
      </c>
      <c r="B71" s="62">
        <v>2.6703318239999998</v>
      </c>
      <c r="C71" s="62">
        <f t="shared" si="5"/>
        <v>3.5569220451873912E-2</v>
      </c>
      <c r="D71" s="62"/>
      <c r="E71" s="62">
        <v>3.3194236800000003</v>
      </c>
      <c r="F71" s="62">
        <f t="shared" si="6"/>
        <v>0.56471681741208346</v>
      </c>
      <c r="G71" s="62"/>
      <c r="H71" s="62">
        <v>0.74108000000000007</v>
      </c>
      <c r="I71" s="62">
        <f t="shared" si="7"/>
        <v>0.41805988700547769</v>
      </c>
      <c r="J71" s="62"/>
      <c r="K71" s="62">
        <f t="shared" si="4"/>
        <v>6.7308355039999999</v>
      </c>
      <c r="L71" s="62">
        <f t="shared" si="8"/>
        <v>8.1364055319430001E-2</v>
      </c>
    </row>
    <row r="72" spans="1:12">
      <c r="A72" s="61" t="s">
        <v>62</v>
      </c>
      <c r="B72" s="62">
        <v>278.58582395999997</v>
      </c>
      <c r="C72" s="62">
        <f t="shared" si="5"/>
        <v>3.7108049636906011</v>
      </c>
      <c r="D72" s="62"/>
      <c r="E72" s="62">
        <v>1.9564668399999996</v>
      </c>
      <c r="F72" s="62">
        <f t="shared" si="6"/>
        <v>0.33284384090947849</v>
      </c>
      <c r="G72" s="62"/>
      <c r="H72" s="62">
        <v>1.2156280000000002</v>
      </c>
      <c r="I72" s="62">
        <f t="shared" si="7"/>
        <v>0.68576308134168351</v>
      </c>
      <c r="J72" s="62"/>
      <c r="K72" s="62">
        <f t="shared" si="4"/>
        <v>281.75791879999997</v>
      </c>
      <c r="L72" s="62">
        <f t="shared" si="8"/>
        <v>3.4059615449384877</v>
      </c>
    </row>
    <row r="73" spans="1:12">
      <c r="A73" s="61" t="s">
        <v>63</v>
      </c>
      <c r="B73" s="62">
        <v>0</v>
      </c>
      <c r="C73" s="62">
        <f t="shared" si="5"/>
        <v>0</v>
      </c>
      <c r="D73" s="62"/>
      <c r="E73" s="62">
        <v>1.9297819200000002</v>
      </c>
      <c r="F73" s="62">
        <f t="shared" si="6"/>
        <v>0.32830406998897471</v>
      </c>
      <c r="G73" s="62"/>
      <c r="H73" s="62">
        <v>3.3340000000000002E-2</v>
      </c>
      <c r="I73" s="62">
        <f t="shared" si="7"/>
        <v>1.8807843461923983E-2</v>
      </c>
      <c r="J73" s="62"/>
      <c r="K73" s="62">
        <f t="shared" si="4"/>
        <v>1.9631219200000001</v>
      </c>
      <c r="L73" s="62">
        <f t="shared" si="8"/>
        <v>2.3730718185393594E-2</v>
      </c>
    </row>
    <row r="74" spans="1:12">
      <c r="A74" s="61" t="s">
        <v>64</v>
      </c>
      <c r="B74" s="62">
        <v>0</v>
      </c>
      <c r="C74" s="62">
        <f t="shared" si="5"/>
        <v>0</v>
      </c>
      <c r="D74" s="62"/>
      <c r="E74" s="62">
        <v>0.31942341000000002</v>
      </c>
      <c r="F74" s="62">
        <f t="shared" si="6"/>
        <v>5.4341894524930032E-2</v>
      </c>
      <c r="G74" s="62"/>
      <c r="H74" s="62">
        <v>0.53659999999999997</v>
      </c>
      <c r="I74" s="62">
        <f t="shared" si="7"/>
        <v>0.30270812242556716</v>
      </c>
      <c r="J74" s="62"/>
      <c r="K74" s="62">
        <f t="shared" si="4"/>
        <v>0.85602340999999993</v>
      </c>
      <c r="L74" s="62">
        <f t="shared" si="8"/>
        <v>1.0347829187710171E-2</v>
      </c>
    </row>
    <row r="75" spans="1:12">
      <c r="A75" s="61" t="s">
        <v>65</v>
      </c>
      <c r="B75" s="62">
        <v>235.72679697199996</v>
      </c>
      <c r="C75" s="62">
        <f t="shared" si="5"/>
        <v>3.1399162952533461</v>
      </c>
      <c r="D75" s="62"/>
      <c r="E75" s="62">
        <v>9.9123570000000001</v>
      </c>
      <c r="F75" s="62">
        <f t="shared" si="6"/>
        <v>1.686339328064439</v>
      </c>
      <c r="G75" s="62"/>
      <c r="H75" s="62">
        <v>1.1096999999999999E-2</v>
      </c>
      <c r="I75" s="62">
        <f t="shared" si="7"/>
        <v>6.2600671534784177E-3</v>
      </c>
      <c r="J75" s="62"/>
      <c r="K75" s="62">
        <f t="shared" si="4"/>
        <v>245.65025097199998</v>
      </c>
      <c r="L75" s="62">
        <f t="shared" si="8"/>
        <v>2.9694828520827379</v>
      </c>
    </row>
    <row r="76" spans="1:12">
      <c r="A76" s="61" t="s">
        <v>102</v>
      </c>
      <c r="B76" s="62">
        <v>0</v>
      </c>
      <c r="C76" s="62">
        <f t="shared" si="5"/>
        <v>0</v>
      </c>
      <c r="D76" s="62"/>
      <c r="E76" s="62">
        <v>0</v>
      </c>
      <c r="F76" s="62">
        <f t="shared" si="6"/>
        <v>0</v>
      </c>
      <c r="G76" s="62"/>
      <c r="H76" s="62">
        <v>1.89E-2</v>
      </c>
      <c r="I76" s="62">
        <f t="shared" si="7"/>
        <v>1.066191485993891E-2</v>
      </c>
      <c r="J76" s="62"/>
      <c r="K76" s="62">
        <f t="shared" si="4"/>
        <v>1.89E-2</v>
      </c>
      <c r="L76" s="62">
        <f t="shared" si="8"/>
        <v>2.2846801777035776E-4</v>
      </c>
    </row>
    <row r="77" spans="1:12">
      <c r="A77" s="61" t="s">
        <v>67</v>
      </c>
      <c r="B77" s="62">
        <v>0</v>
      </c>
      <c r="C77" s="62">
        <f t="shared" si="5"/>
        <v>0</v>
      </c>
      <c r="D77" s="62"/>
      <c r="E77" s="62">
        <v>0</v>
      </c>
      <c r="F77" s="62">
        <f t="shared" si="6"/>
        <v>0</v>
      </c>
      <c r="G77" s="62"/>
      <c r="H77" s="62">
        <v>8.5900000000000004E-3</v>
      </c>
      <c r="I77" s="62">
        <f t="shared" si="7"/>
        <v>4.8458120977182672E-3</v>
      </c>
      <c r="J77" s="62"/>
      <c r="K77" s="62">
        <f t="shared" si="4"/>
        <v>8.5900000000000004E-3</v>
      </c>
      <c r="L77" s="62">
        <f t="shared" si="8"/>
        <v>1.038381096638822E-4</v>
      </c>
    </row>
    <row r="78" spans="1:12">
      <c r="A78" s="61" t="s">
        <v>68</v>
      </c>
      <c r="B78" s="62">
        <v>175.899539842</v>
      </c>
      <c r="C78" s="62">
        <f t="shared" si="5"/>
        <v>2.3430082560493339</v>
      </c>
      <c r="D78" s="62"/>
      <c r="E78" s="62">
        <v>13.203743320000001</v>
      </c>
      <c r="F78" s="62">
        <f t="shared" si="6"/>
        <v>2.24628629075649</v>
      </c>
      <c r="G78" s="62"/>
      <c r="H78" s="62">
        <v>17.382510000000003</v>
      </c>
      <c r="I78" s="62">
        <f t="shared" si="7"/>
        <v>9.8058646387321033</v>
      </c>
      <c r="J78" s="62"/>
      <c r="K78" s="62">
        <f t="shared" si="4"/>
        <v>206.48579316199999</v>
      </c>
      <c r="L78" s="62">
        <f t="shared" si="8"/>
        <v>2.4960529027228695</v>
      </c>
    </row>
    <row r="79" spans="1:12">
      <c r="A79" s="61" t="s">
        <v>69</v>
      </c>
      <c r="B79" s="62">
        <v>399.58956904199999</v>
      </c>
      <c r="C79" s="62">
        <f t="shared" si="5"/>
        <v>5.3225929990355345</v>
      </c>
      <c r="D79" s="62"/>
      <c r="E79" s="62">
        <v>3.0474886900000002</v>
      </c>
      <c r="F79" s="62">
        <f t="shared" si="6"/>
        <v>0.51845388839189088</v>
      </c>
      <c r="G79" s="62"/>
      <c r="H79" s="62">
        <v>15.761765999999998</v>
      </c>
      <c r="I79" s="62">
        <f t="shared" si="7"/>
        <v>8.8915665150412639</v>
      </c>
      <c r="J79" s="62"/>
      <c r="K79" s="62">
        <f t="shared" si="4"/>
        <v>418.39882373200004</v>
      </c>
      <c r="L79" s="62">
        <f t="shared" si="8"/>
        <v>5.0577116346825068</v>
      </c>
    </row>
    <row r="80" spans="1:12">
      <c r="A80" s="61" t="s">
        <v>103</v>
      </c>
      <c r="B80" s="62">
        <v>60.721285051000002</v>
      </c>
      <c r="C80" s="62">
        <f t="shared" si="5"/>
        <v>0.80881662521807063</v>
      </c>
      <c r="D80" s="62"/>
      <c r="E80" s="62">
        <v>0.6509307000000002</v>
      </c>
      <c r="F80" s="62">
        <f t="shared" si="6"/>
        <v>0.11073955863923335</v>
      </c>
      <c r="G80" s="62"/>
      <c r="H80" s="62">
        <v>0.19589100000000001</v>
      </c>
      <c r="I80" s="62">
        <f t="shared" si="7"/>
        <v>0.1105065166046716</v>
      </c>
      <c r="J80" s="62"/>
      <c r="K80" s="62">
        <f t="shared" si="4"/>
        <v>61.568106751000009</v>
      </c>
      <c r="L80" s="62">
        <f t="shared" si="8"/>
        <v>0.74425096863887596</v>
      </c>
    </row>
    <row r="81" spans="1:12">
      <c r="A81" s="61" t="s">
        <v>71</v>
      </c>
      <c r="B81" s="62">
        <v>0</v>
      </c>
      <c r="C81" s="62">
        <f t="shared" si="5"/>
        <v>0</v>
      </c>
      <c r="D81" s="62"/>
      <c r="E81" s="62">
        <v>0</v>
      </c>
      <c r="F81" s="62">
        <f t="shared" si="6"/>
        <v>0</v>
      </c>
      <c r="G81" s="62"/>
      <c r="H81" s="62">
        <v>9.3500000000000007E-3</v>
      </c>
      <c r="I81" s="62">
        <f t="shared" si="7"/>
        <v>5.2745451820332715E-3</v>
      </c>
      <c r="J81" s="62"/>
      <c r="K81" s="62">
        <f t="shared" ref="K81:K82" si="9">B81+E81+H81</f>
        <v>9.3500000000000007E-3</v>
      </c>
      <c r="L81" s="62">
        <f t="shared" si="8"/>
        <v>1.1302518339433045E-4</v>
      </c>
    </row>
    <row r="82" spans="1:12">
      <c r="A82" s="61" t="s">
        <v>104</v>
      </c>
      <c r="B82" s="62">
        <v>289.28399643299986</v>
      </c>
      <c r="C82" s="62">
        <f t="shared" si="5"/>
        <v>3.8533062257825517</v>
      </c>
      <c r="D82" s="62"/>
      <c r="E82" s="62">
        <v>9.2680308800000013</v>
      </c>
      <c r="F82" s="62">
        <f t="shared" si="6"/>
        <v>1.5767233733268156</v>
      </c>
      <c r="G82" s="62"/>
      <c r="H82" s="62">
        <v>1.8937060000000001</v>
      </c>
      <c r="I82" s="62">
        <f t="shared" si="7"/>
        <v>1.0682821239024061</v>
      </c>
      <c r="J82" s="62"/>
      <c r="K82" s="62">
        <f t="shared" si="9"/>
        <v>300.44573331299989</v>
      </c>
      <c r="L82" s="62">
        <f t="shared" si="8"/>
        <v>3.6318646104541075</v>
      </c>
    </row>
    <row r="83" spans="1:12">
      <c r="A83" s="63" t="s">
        <v>73</v>
      </c>
      <c r="B83" s="64">
        <f>SUM(B13:B82)</f>
        <v>7507.4229631010021</v>
      </c>
      <c r="C83" s="64">
        <f>SUM(C13:C82)</f>
        <v>99.999999999999986</v>
      </c>
      <c r="D83" s="64"/>
      <c r="E83" s="64">
        <f>SUM(E13:E82)</f>
        <v>587.80322768000019</v>
      </c>
      <c r="F83" s="64">
        <f>SUM(F13:F82)</f>
        <v>99.999999999999957</v>
      </c>
      <c r="G83" s="64"/>
      <c r="H83" s="64">
        <f>SUM(H13:H82)</f>
        <v>177.26646899999997</v>
      </c>
      <c r="I83" s="64">
        <f>SUM(I13:I82)</f>
        <v>100.00000000000004</v>
      </c>
      <c r="J83" s="64"/>
      <c r="K83" s="64">
        <f>SUM(K13:K82)</f>
        <v>8272.4926597810008</v>
      </c>
      <c r="L83" s="64">
        <f>SUM(L13:L82)</f>
        <v>99.999999999999986</v>
      </c>
    </row>
  </sheetData>
  <mergeCells count="4">
    <mergeCell ref="B11:C11"/>
    <mergeCell ref="E11:F11"/>
    <mergeCell ref="H11:I11"/>
    <mergeCell ref="K11:L11"/>
  </mergeCells>
  <hyperlinks>
    <hyperlink ref="A6" r:id="rId1" display="www.adb.org\ar2012"/>
  </hyperlinks>
  <pageMargins left="0.33" right="0.33" top="0.5" bottom="0.25" header="0.3" footer="0.3"/>
  <pageSetup orientation="portrait" verticalDpi="1200" r:id="rId2"/>
  <headerFooter differentOddEven="1">
    <evenHeader>&amp;L&amp;"Arial,Regular"&amp;7CONTINUED&amp;R&amp;"Arial,Regular"&amp;7&amp;KC00000Click here to view Excel file</even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>
      <selection activeCell="A4" sqref="A4"/>
    </sheetView>
  </sheetViews>
  <sheetFormatPr defaultRowHeight="12.75"/>
  <cols>
    <col min="1" max="1" width="29.7109375" style="19" customWidth="1"/>
    <col min="2" max="2" width="11" style="43" bestFit="1" customWidth="1"/>
    <col min="3" max="3" width="12.28515625" style="43" bestFit="1" customWidth="1"/>
    <col min="4" max="4" width="9.28515625" style="43" bestFit="1" customWidth="1"/>
    <col min="5" max="5" width="12.28515625" style="43" bestFit="1" customWidth="1"/>
    <col min="6" max="6" width="9.28515625" style="43" bestFit="1" customWidth="1"/>
    <col min="7" max="7" width="12.28515625" style="43" bestFit="1" customWidth="1"/>
    <col min="8" max="8" width="11" style="43" bestFit="1" customWidth="1"/>
    <col min="9" max="9" width="12.28515625" style="43" bestFit="1" customWidth="1"/>
    <col min="10" max="10" width="9.140625" style="19"/>
    <col min="11" max="11" width="31.28515625" style="19" hidden="1" customWidth="1"/>
    <col min="12" max="12" width="11" style="43" hidden="1" customWidth="1"/>
    <col min="13" max="13" width="0" style="19" hidden="1" customWidth="1"/>
    <col min="14" max="14" width="10.5703125" style="43" hidden="1" customWidth="1"/>
    <col min="15" max="15" width="31.28515625" style="19" hidden="1" customWidth="1"/>
    <col min="16" max="16" width="0" style="43" hidden="1" customWidth="1"/>
    <col min="17" max="16384" width="9.140625" style="19"/>
  </cols>
  <sheetData>
    <row r="1" spans="1:16" ht="18.75">
      <c r="A1" s="18" t="s">
        <v>0</v>
      </c>
      <c r="B1" s="40"/>
      <c r="C1" s="40"/>
      <c r="D1" s="40"/>
      <c r="E1" s="40"/>
      <c r="F1" s="40"/>
      <c r="G1" s="40"/>
      <c r="H1" s="40"/>
      <c r="I1" s="40"/>
    </row>
    <row r="2" spans="1:16" ht="18.75">
      <c r="A2" s="20" t="s">
        <v>86</v>
      </c>
      <c r="B2" s="40"/>
      <c r="C2" s="40"/>
      <c r="D2" s="40"/>
      <c r="E2" s="40"/>
      <c r="F2" s="40"/>
      <c r="G2" s="40"/>
      <c r="H2" s="40"/>
      <c r="I2" s="40"/>
    </row>
    <row r="3" spans="1:16" ht="18.75">
      <c r="A3" s="18" t="s">
        <v>96</v>
      </c>
      <c r="B3" s="40"/>
      <c r="C3" s="40"/>
      <c r="D3" s="40"/>
      <c r="E3" s="40"/>
      <c r="F3" s="40"/>
      <c r="G3" s="40"/>
      <c r="H3" s="40"/>
      <c r="I3" s="40"/>
    </row>
    <row r="6" spans="1:16">
      <c r="A6" s="21"/>
      <c r="B6" s="70" t="s">
        <v>78</v>
      </c>
      <c r="C6" s="70"/>
      <c r="D6" s="70" t="s">
        <v>79</v>
      </c>
      <c r="E6" s="70"/>
      <c r="F6" s="70" t="s">
        <v>80</v>
      </c>
      <c r="G6" s="70"/>
      <c r="H6" s="70" t="s">
        <v>81</v>
      </c>
      <c r="I6" s="70"/>
    </row>
    <row r="7" spans="1:16">
      <c r="A7" s="22"/>
      <c r="B7" s="26" t="s">
        <v>82</v>
      </c>
      <c r="C7" s="26" t="s">
        <v>77</v>
      </c>
      <c r="D7" s="26" t="s">
        <v>82</v>
      </c>
      <c r="E7" s="26" t="s">
        <v>77</v>
      </c>
      <c r="F7" s="26" t="s">
        <v>82</v>
      </c>
      <c r="G7" s="26" t="s">
        <v>77</v>
      </c>
      <c r="H7" s="26" t="s">
        <v>82</v>
      </c>
      <c r="I7" s="26" t="s">
        <v>77</v>
      </c>
      <c r="K7" s="46" t="s">
        <v>93</v>
      </c>
      <c r="M7" s="46" t="s">
        <v>94</v>
      </c>
      <c r="O7" s="51" t="s">
        <v>95</v>
      </c>
    </row>
    <row r="8" spans="1:16" ht="15">
      <c r="A8" s="23" t="s">
        <v>6</v>
      </c>
      <c r="B8" s="41">
        <f t="shared" ref="B8:B39" si="0">IFERROR(INDEX(N:N,MATCH(A8,M:M,0),1),0)</f>
        <v>335.82059565500003</v>
      </c>
      <c r="C8" s="41">
        <f>(B8/B$78)*100</f>
        <v>0.27595672628862061</v>
      </c>
      <c r="D8" s="41">
        <f t="shared" ref="D8:D39" si="1">IFERROR(INDEX(P:P,MATCH(A8,O:O,0),1),0)</f>
        <v>176.37158828000003</v>
      </c>
      <c r="E8" s="41">
        <f>(D8/D$78)*100</f>
        <v>4.2104801241213003</v>
      </c>
      <c r="F8" s="41">
        <f t="shared" ref="F8:F39" si="2">IFERROR(INDEX(L:L,MATCH(A8,K:K,0),1),0)</f>
        <v>3.8142169999999997</v>
      </c>
      <c r="G8" s="41">
        <f>(F8/F$78)*100</f>
        <v>0.12299663863931866</v>
      </c>
      <c r="H8" s="41">
        <f>F8+D8+B8</f>
        <v>516.0064009350001</v>
      </c>
      <c r="I8" s="41">
        <f>(H8/H$78)*100</f>
        <v>0.40005720401791239</v>
      </c>
      <c r="K8" s="44" t="s">
        <v>87</v>
      </c>
      <c r="L8" s="33" t="s">
        <v>88</v>
      </c>
      <c r="M8" s="44" t="s">
        <v>87</v>
      </c>
      <c r="N8" s="33" t="s">
        <v>88</v>
      </c>
      <c r="O8" s="49" t="s">
        <v>87</v>
      </c>
      <c r="P8" s="33" t="s">
        <v>88</v>
      </c>
    </row>
    <row r="9" spans="1:16" ht="15">
      <c r="A9" s="23" t="s">
        <v>7</v>
      </c>
      <c r="B9" s="41">
        <f t="shared" si="0"/>
        <v>164.96952447699996</v>
      </c>
      <c r="C9" s="41">
        <f t="shared" ref="C9:C72" si="3">(B9/B$78)*100</f>
        <v>0.13556181634205725</v>
      </c>
      <c r="D9" s="41">
        <f t="shared" si="1"/>
        <v>9.3120790600000021</v>
      </c>
      <c r="E9" s="41">
        <f t="shared" ref="E9:E72" si="4">(D9/D$78)*100</f>
        <v>0.2223052146819175</v>
      </c>
      <c r="F9" s="41">
        <f t="shared" si="2"/>
        <v>1.3642150000000002</v>
      </c>
      <c r="G9" s="41">
        <f t="shared" ref="G9:G72" si="5">(F9/F$78)*100</f>
        <v>4.3991691972779245E-2</v>
      </c>
      <c r="H9" s="41">
        <f t="shared" ref="H9:H72" si="6">F9+D9+B9</f>
        <v>175.64581853699997</v>
      </c>
      <c r="I9" s="41">
        <f t="shared" ref="I9:I72" si="7">(H9/H$78)*100</f>
        <v>0.1361773321687948</v>
      </c>
      <c r="K9" s="48" t="s">
        <v>6</v>
      </c>
      <c r="L9" s="34">
        <v>3.8142169999999997</v>
      </c>
      <c r="M9" s="45" t="s">
        <v>6</v>
      </c>
      <c r="N9" s="34">
        <v>335.82059565500003</v>
      </c>
      <c r="O9" s="50" t="s">
        <v>6</v>
      </c>
      <c r="P9" s="34">
        <v>176.37158828000003</v>
      </c>
    </row>
    <row r="10" spans="1:16" ht="15">
      <c r="A10" s="23" t="s">
        <v>8</v>
      </c>
      <c r="B10" s="41">
        <f t="shared" si="0"/>
        <v>1065.3658204660003</v>
      </c>
      <c r="C10" s="41">
        <f t="shared" si="3"/>
        <v>0.87545215486908001</v>
      </c>
      <c r="D10" s="41">
        <f t="shared" si="1"/>
        <v>158.73437771999991</v>
      </c>
      <c r="E10" s="41">
        <f t="shared" si="4"/>
        <v>3.7894308767225131</v>
      </c>
      <c r="F10" s="41">
        <f t="shared" si="2"/>
        <v>400.74356999999969</v>
      </c>
      <c r="G10" s="41">
        <f t="shared" si="5"/>
        <v>12.922734093608327</v>
      </c>
      <c r="H10" s="41">
        <f t="shared" si="6"/>
        <v>1624.843768186</v>
      </c>
      <c r="I10" s="41">
        <f t="shared" si="7"/>
        <v>1.2597333166576412</v>
      </c>
      <c r="K10" s="45" t="s">
        <v>7</v>
      </c>
      <c r="L10" s="34">
        <v>1.3642150000000002</v>
      </c>
      <c r="M10" s="45" t="s">
        <v>7</v>
      </c>
      <c r="N10" s="34">
        <v>164.96952447699996</v>
      </c>
      <c r="O10" s="50" t="s">
        <v>7</v>
      </c>
      <c r="P10" s="34">
        <v>9.3120790600000021</v>
      </c>
    </row>
    <row r="11" spans="1:16" ht="15">
      <c r="A11" s="23" t="s">
        <v>9</v>
      </c>
      <c r="B11" s="41">
        <f t="shared" si="0"/>
        <v>239.91462222999996</v>
      </c>
      <c r="C11" s="41">
        <f t="shared" si="3"/>
        <v>0.19714709161965058</v>
      </c>
      <c r="D11" s="41">
        <f t="shared" si="1"/>
        <v>4.7694109999999998</v>
      </c>
      <c r="E11" s="41">
        <f t="shared" si="4"/>
        <v>0.113859099501814</v>
      </c>
      <c r="F11" s="41">
        <f t="shared" si="2"/>
        <v>2.4941300000000002</v>
      </c>
      <c r="G11" s="41">
        <f t="shared" si="5"/>
        <v>8.0427937458588186E-2</v>
      </c>
      <c r="H11" s="41">
        <f t="shared" si="6"/>
        <v>247.17816322999997</v>
      </c>
      <c r="I11" s="41">
        <f t="shared" si="7"/>
        <v>0.19163600431486366</v>
      </c>
      <c r="K11" s="45" t="s">
        <v>8</v>
      </c>
      <c r="L11" s="34">
        <v>400.74356999999969</v>
      </c>
      <c r="M11" s="45" t="s">
        <v>8</v>
      </c>
      <c r="N11" s="34">
        <v>1065.3658204660003</v>
      </c>
      <c r="O11" s="50" t="s">
        <v>8</v>
      </c>
      <c r="P11" s="34">
        <v>158.73437771999991</v>
      </c>
    </row>
    <row r="12" spans="1:16" ht="15">
      <c r="A12" s="23" t="s">
        <v>10</v>
      </c>
      <c r="B12" s="41">
        <f t="shared" si="0"/>
        <v>504.36688332099982</v>
      </c>
      <c r="C12" s="41">
        <f t="shared" si="3"/>
        <v>0.4144577067948676</v>
      </c>
      <c r="D12" s="41">
        <f t="shared" si="1"/>
        <v>3.5510950000000001</v>
      </c>
      <c r="E12" s="41">
        <f t="shared" si="4"/>
        <v>8.4774509671192988E-2</v>
      </c>
      <c r="F12" s="41">
        <f t="shared" si="2"/>
        <v>0.53</v>
      </c>
      <c r="G12" s="41">
        <f t="shared" si="5"/>
        <v>1.7090852061861946E-2</v>
      </c>
      <c r="H12" s="41">
        <f t="shared" si="6"/>
        <v>508.44797832099982</v>
      </c>
      <c r="I12" s="41">
        <f t="shared" si="7"/>
        <v>0.39419719644385209</v>
      </c>
      <c r="K12" s="45" t="s">
        <v>9</v>
      </c>
      <c r="L12" s="34">
        <v>2.4941300000000002</v>
      </c>
      <c r="M12" s="45" t="s">
        <v>9</v>
      </c>
      <c r="N12" s="34">
        <v>239.91462222999996</v>
      </c>
      <c r="O12" s="50" t="s">
        <v>9</v>
      </c>
      <c r="P12" s="34">
        <v>4.7694109999999998</v>
      </c>
    </row>
    <row r="13" spans="1:16" ht="15">
      <c r="A13" s="23" t="s">
        <v>11</v>
      </c>
      <c r="B13" s="41">
        <f t="shared" si="0"/>
        <v>5284.9427532980235</v>
      </c>
      <c r="C13" s="41">
        <f t="shared" si="3"/>
        <v>4.3428411470068733</v>
      </c>
      <c r="D13" s="41">
        <f t="shared" si="1"/>
        <v>125.78211997</v>
      </c>
      <c r="E13" s="41">
        <f t="shared" si="4"/>
        <v>3.0027688771660346</v>
      </c>
      <c r="F13" s="41">
        <f t="shared" si="2"/>
        <v>40.091465999999997</v>
      </c>
      <c r="G13" s="41">
        <f t="shared" si="5"/>
        <v>1.2928251214135247</v>
      </c>
      <c r="H13" s="41">
        <f t="shared" si="6"/>
        <v>5450.8163392680235</v>
      </c>
      <c r="I13" s="41">
        <f t="shared" si="7"/>
        <v>4.2259908798639243</v>
      </c>
      <c r="K13" s="45" t="s">
        <v>10</v>
      </c>
      <c r="L13" s="34">
        <v>0.53</v>
      </c>
      <c r="M13" s="45" t="s">
        <v>10</v>
      </c>
      <c r="N13" s="34">
        <v>504.36688332099982</v>
      </c>
      <c r="O13" s="50" t="s">
        <v>10</v>
      </c>
      <c r="P13" s="34">
        <v>3.5510950000000001</v>
      </c>
    </row>
    <row r="14" spans="1:16" ht="15">
      <c r="A14" s="23" t="s">
        <v>12</v>
      </c>
      <c r="B14" s="41">
        <f t="shared" si="0"/>
        <v>154.94938910500005</v>
      </c>
      <c r="C14" s="41">
        <f t="shared" si="3"/>
        <v>0.12732788492152397</v>
      </c>
      <c r="D14" s="41">
        <f t="shared" si="1"/>
        <v>1.1857346500000001</v>
      </c>
      <c r="E14" s="41">
        <f t="shared" si="4"/>
        <v>2.8306782430178198E-2</v>
      </c>
      <c r="F14" s="41">
        <f t="shared" si="2"/>
        <v>8.6843890000000012</v>
      </c>
      <c r="G14" s="41">
        <f t="shared" si="5"/>
        <v>0.28004454272954948</v>
      </c>
      <c r="H14" s="41">
        <f t="shared" si="6"/>
        <v>164.81951275500006</v>
      </c>
      <c r="I14" s="41">
        <f t="shared" si="7"/>
        <v>0.12778375097844163</v>
      </c>
      <c r="K14" s="45" t="s">
        <v>11</v>
      </c>
      <c r="L14" s="34">
        <v>40.091465999999997</v>
      </c>
      <c r="M14" s="45" t="s">
        <v>11</v>
      </c>
      <c r="N14" s="34">
        <v>5284.9427532980235</v>
      </c>
      <c r="O14" s="50" t="s">
        <v>11</v>
      </c>
      <c r="P14" s="34">
        <v>125.78211997</v>
      </c>
    </row>
    <row r="15" spans="1:16" ht="15">
      <c r="A15" s="23" t="s">
        <v>13</v>
      </c>
      <c r="B15" s="41">
        <f t="shared" si="0"/>
        <v>101.14059643699994</v>
      </c>
      <c r="C15" s="41">
        <f t="shared" si="3"/>
        <v>8.3111126145182498E-2</v>
      </c>
      <c r="D15" s="41">
        <f t="shared" si="1"/>
        <v>73.063542330000018</v>
      </c>
      <c r="E15" s="41">
        <f t="shared" si="4"/>
        <v>1.7442298715934674</v>
      </c>
      <c r="F15" s="41">
        <f t="shared" si="2"/>
        <v>1.2453599999999998</v>
      </c>
      <c r="G15" s="41">
        <f t="shared" si="5"/>
        <v>4.0158987780679986E-2</v>
      </c>
      <c r="H15" s="41">
        <f t="shared" si="6"/>
        <v>175.44949876699997</v>
      </c>
      <c r="I15" s="41">
        <f t="shared" si="7"/>
        <v>0.1360251264245689</v>
      </c>
      <c r="K15" s="45" t="s">
        <v>12</v>
      </c>
      <c r="L15" s="34">
        <v>8.6843890000000012</v>
      </c>
      <c r="M15" s="45" t="s">
        <v>12</v>
      </c>
      <c r="N15" s="34">
        <v>154.94938910500005</v>
      </c>
      <c r="O15" s="50" t="s">
        <v>12</v>
      </c>
      <c r="P15" s="34">
        <v>1.1857346500000001</v>
      </c>
    </row>
    <row r="16" spans="1:16" ht="15">
      <c r="A16" s="23" t="s">
        <v>14</v>
      </c>
      <c r="B16" s="41">
        <f t="shared" si="0"/>
        <v>0</v>
      </c>
      <c r="C16" s="41">
        <f t="shared" si="3"/>
        <v>0</v>
      </c>
      <c r="D16" s="41">
        <f t="shared" si="1"/>
        <v>0</v>
      </c>
      <c r="E16" s="41">
        <f t="shared" si="4"/>
        <v>0</v>
      </c>
      <c r="F16" s="41">
        <f t="shared" si="2"/>
        <v>0</v>
      </c>
      <c r="G16" s="41">
        <f t="shared" si="5"/>
        <v>0</v>
      </c>
      <c r="H16" s="41">
        <f t="shared" si="6"/>
        <v>0</v>
      </c>
      <c r="I16" s="41">
        <f t="shared" si="7"/>
        <v>0</v>
      </c>
      <c r="K16" s="45" t="s">
        <v>13</v>
      </c>
      <c r="L16" s="34">
        <v>1.2453599999999998</v>
      </c>
      <c r="M16" s="45" t="s">
        <v>13</v>
      </c>
      <c r="N16" s="34">
        <v>101.14059643699994</v>
      </c>
      <c r="O16" s="50" t="s">
        <v>13</v>
      </c>
      <c r="P16" s="34">
        <v>73.063542330000018</v>
      </c>
    </row>
    <row r="17" spans="1:16" ht="15">
      <c r="A17" s="23" t="s">
        <v>15</v>
      </c>
      <c r="B17" s="41">
        <f t="shared" si="0"/>
        <v>500.02435004500114</v>
      </c>
      <c r="C17" s="41">
        <f t="shared" si="3"/>
        <v>0.41088927983669771</v>
      </c>
      <c r="D17" s="41">
        <f t="shared" si="1"/>
        <v>110.21860486999999</v>
      </c>
      <c r="E17" s="41">
        <f t="shared" si="4"/>
        <v>2.6312245052574523</v>
      </c>
      <c r="F17" s="41">
        <f t="shared" si="2"/>
        <v>6.8187929999999968</v>
      </c>
      <c r="G17" s="41">
        <f t="shared" si="5"/>
        <v>0.21988487245935803</v>
      </c>
      <c r="H17" s="41">
        <f t="shared" si="6"/>
        <v>617.06174791500109</v>
      </c>
      <c r="I17" s="41">
        <f t="shared" si="7"/>
        <v>0.47840491344675684</v>
      </c>
      <c r="K17" s="45" t="s">
        <v>15</v>
      </c>
      <c r="L17" s="34">
        <v>6.8187929999999968</v>
      </c>
      <c r="M17" s="45" t="s">
        <v>15</v>
      </c>
      <c r="N17" s="34">
        <v>500.02435004500114</v>
      </c>
      <c r="O17" s="50" t="s">
        <v>14</v>
      </c>
      <c r="P17" s="52"/>
    </row>
    <row r="18" spans="1:16" ht="15">
      <c r="A18" s="23" t="s">
        <v>16</v>
      </c>
      <c r="B18" s="41">
        <f t="shared" si="0"/>
        <v>539.96116572200003</v>
      </c>
      <c r="C18" s="41">
        <f t="shared" si="3"/>
        <v>0.44370690048060474</v>
      </c>
      <c r="D18" s="41">
        <f t="shared" si="1"/>
        <v>59.078319919999998</v>
      </c>
      <c r="E18" s="41">
        <f t="shared" si="4"/>
        <v>1.4103637338386816</v>
      </c>
      <c r="F18" s="41">
        <f t="shared" si="2"/>
        <v>218.63604000000026</v>
      </c>
      <c r="G18" s="41">
        <f t="shared" si="5"/>
        <v>7.0503324811911989</v>
      </c>
      <c r="H18" s="41">
        <f t="shared" si="6"/>
        <v>817.67552564200037</v>
      </c>
      <c r="I18" s="41">
        <f t="shared" si="7"/>
        <v>0.6339397805714847</v>
      </c>
      <c r="K18" s="45" t="s">
        <v>16</v>
      </c>
      <c r="L18" s="34">
        <v>218.63604000000026</v>
      </c>
      <c r="M18" s="45" t="s">
        <v>16</v>
      </c>
      <c r="N18" s="34">
        <v>539.96116572200003</v>
      </c>
      <c r="O18" s="50" t="s">
        <v>15</v>
      </c>
      <c r="P18" s="34">
        <v>110.21860486999999</v>
      </c>
    </row>
    <row r="19" spans="1:16" ht="15">
      <c r="A19" s="23" t="s">
        <v>17</v>
      </c>
      <c r="B19" s="41">
        <f t="shared" si="0"/>
        <v>19186.247393096881</v>
      </c>
      <c r="C19" s="41">
        <f t="shared" si="3"/>
        <v>15.76607893877329</v>
      </c>
      <c r="D19" s="41">
        <f t="shared" si="1"/>
        <v>389.38516440000001</v>
      </c>
      <c r="E19" s="41">
        <f t="shared" si="4"/>
        <v>9.2957063624732292</v>
      </c>
      <c r="F19" s="41">
        <f t="shared" si="2"/>
        <v>58.073918050000145</v>
      </c>
      <c r="G19" s="41">
        <f t="shared" si="5"/>
        <v>1.8727032868778242</v>
      </c>
      <c r="H19" s="41">
        <f t="shared" si="6"/>
        <v>19633.706475546882</v>
      </c>
      <c r="I19" s="41">
        <f t="shared" si="7"/>
        <v>15.221915276405824</v>
      </c>
      <c r="K19" s="45" t="s">
        <v>17</v>
      </c>
      <c r="L19" s="34">
        <v>58.073918050000145</v>
      </c>
      <c r="M19" s="45" t="s">
        <v>17</v>
      </c>
      <c r="N19" s="34">
        <v>19186.247393096881</v>
      </c>
      <c r="O19" s="50" t="s">
        <v>16</v>
      </c>
      <c r="P19" s="34">
        <v>59.078319919999998</v>
      </c>
    </row>
    <row r="20" spans="1:16" ht="15">
      <c r="A20" s="23" t="s">
        <v>18</v>
      </c>
      <c r="B20" s="41">
        <f t="shared" si="0"/>
        <v>20.673911708000009</v>
      </c>
      <c r="C20" s="41">
        <f t="shared" si="3"/>
        <v>1.6988550042299124E-2</v>
      </c>
      <c r="D20" s="41">
        <f t="shared" si="1"/>
        <v>0.43884640000000003</v>
      </c>
      <c r="E20" s="41">
        <f t="shared" si="4"/>
        <v>1.0476483558161137E-2</v>
      </c>
      <c r="F20" s="41">
        <f t="shared" si="2"/>
        <v>0.36831999999999998</v>
      </c>
      <c r="G20" s="41">
        <f t="shared" si="5"/>
        <v>1.187717477627357E-2</v>
      </c>
      <c r="H20" s="41">
        <f t="shared" si="6"/>
        <v>21.481078108000009</v>
      </c>
      <c r="I20" s="41">
        <f t="shared" si="7"/>
        <v>1.6654173342821363E-2</v>
      </c>
      <c r="K20" s="45" t="s">
        <v>18</v>
      </c>
      <c r="L20" s="34">
        <v>0.36831999999999998</v>
      </c>
      <c r="M20" s="45" t="s">
        <v>18</v>
      </c>
      <c r="N20" s="34">
        <v>20.673911708000009</v>
      </c>
      <c r="O20" s="50" t="s">
        <v>17</v>
      </c>
      <c r="P20" s="34">
        <v>389.38516440000001</v>
      </c>
    </row>
    <row r="21" spans="1:16" ht="15">
      <c r="A21" s="23" t="s">
        <v>19</v>
      </c>
      <c r="B21" s="41">
        <f t="shared" si="0"/>
        <v>214.19473147699992</v>
      </c>
      <c r="C21" s="41">
        <f t="shared" si="3"/>
        <v>0.17601206611933717</v>
      </c>
      <c r="D21" s="41">
        <f t="shared" si="1"/>
        <v>22.752136969999999</v>
      </c>
      <c r="E21" s="41">
        <f t="shared" si="4"/>
        <v>0.54315676026790949</v>
      </c>
      <c r="F21" s="41">
        <f t="shared" si="2"/>
        <v>42.544695000000004</v>
      </c>
      <c r="G21" s="41">
        <f t="shared" si="5"/>
        <v>1.3719341287962976</v>
      </c>
      <c r="H21" s="41">
        <f t="shared" si="6"/>
        <v>279.49156344699992</v>
      </c>
      <c r="I21" s="41">
        <f t="shared" si="7"/>
        <v>0.21668842327652924</v>
      </c>
      <c r="K21" s="45" t="s">
        <v>19</v>
      </c>
      <c r="L21" s="34">
        <v>42.544695000000004</v>
      </c>
      <c r="M21" s="45" t="s">
        <v>19</v>
      </c>
      <c r="N21" s="34">
        <v>214.19473147699992</v>
      </c>
      <c r="O21" s="50" t="s">
        <v>18</v>
      </c>
      <c r="P21" s="34">
        <v>0.43884640000000003</v>
      </c>
    </row>
    <row r="22" spans="1:16" ht="15">
      <c r="A22" s="23" t="s">
        <v>20</v>
      </c>
      <c r="B22" s="41">
        <f t="shared" si="0"/>
        <v>137.20158116400006</v>
      </c>
      <c r="C22" s="41">
        <f t="shared" si="3"/>
        <v>0.1127438271193365</v>
      </c>
      <c r="D22" s="41">
        <f t="shared" si="1"/>
        <v>1.2157465899999997</v>
      </c>
      <c r="E22" s="41">
        <f t="shared" si="4"/>
        <v>2.9023250870977787E-2</v>
      </c>
      <c r="F22" s="41">
        <f t="shared" si="2"/>
        <v>4.8453169999999988</v>
      </c>
      <c r="G22" s="41">
        <f t="shared" si="5"/>
        <v>0.15624640762231082</v>
      </c>
      <c r="H22" s="41">
        <f t="shared" si="6"/>
        <v>143.26264475400006</v>
      </c>
      <c r="I22" s="41">
        <f t="shared" si="7"/>
        <v>0.11107081810738295</v>
      </c>
      <c r="K22" s="45" t="s">
        <v>20</v>
      </c>
      <c r="L22" s="34">
        <v>4.8453169999999988</v>
      </c>
      <c r="M22" s="45" t="s">
        <v>20</v>
      </c>
      <c r="N22" s="34">
        <v>137.20158116400006</v>
      </c>
      <c r="O22" s="50" t="s">
        <v>19</v>
      </c>
      <c r="P22" s="34">
        <v>22.752136969999999</v>
      </c>
    </row>
    <row r="23" spans="1:16" ht="15">
      <c r="A23" s="23" t="s">
        <v>21</v>
      </c>
      <c r="B23" s="41">
        <f t="shared" si="0"/>
        <v>137.24716649800001</v>
      </c>
      <c r="C23" s="41">
        <f t="shared" si="3"/>
        <v>0.11278128634518556</v>
      </c>
      <c r="D23" s="41">
        <f t="shared" si="1"/>
        <v>29.328609480000001</v>
      </c>
      <c r="E23" s="41">
        <f t="shared" si="4"/>
        <v>0.70015544163276466</v>
      </c>
      <c r="F23" s="41">
        <f t="shared" si="2"/>
        <v>23.354513000000001</v>
      </c>
      <c r="G23" s="41">
        <f t="shared" si="5"/>
        <v>0.75311042766005976</v>
      </c>
      <c r="H23" s="41">
        <f t="shared" si="6"/>
        <v>189.93028897800002</v>
      </c>
      <c r="I23" s="41">
        <f t="shared" si="7"/>
        <v>0.14725201127189927</v>
      </c>
      <c r="K23" s="45" t="s">
        <v>21</v>
      </c>
      <c r="L23" s="34">
        <v>23.354513000000001</v>
      </c>
      <c r="M23" s="45" t="s">
        <v>21</v>
      </c>
      <c r="N23" s="34">
        <v>137.24716649800001</v>
      </c>
      <c r="O23" s="50" t="s">
        <v>20</v>
      </c>
      <c r="P23" s="34">
        <v>1.2157465899999997</v>
      </c>
    </row>
    <row r="24" spans="1:16" ht="15">
      <c r="A24" s="23" t="s">
        <v>22</v>
      </c>
      <c r="B24" s="41">
        <f t="shared" si="0"/>
        <v>1274.4972035980009</v>
      </c>
      <c r="C24" s="41">
        <f t="shared" si="3"/>
        <v>1.0473034725071644</v>
      </c>
      <c r="D24" s="41">
        <f t="shared" si="1"/>
        <v>89.325555029999975</v>
      </c>
      <c r="E24" s="41">
        <f t="shared" si="4"/>
        <v>2.1324493230328709</v>
      </c>
      <c r="F24" s="41">
        <f t="shared" si="2"/>
        <v>93.112835999999959</v>
      </c>
      <c r="G24" s="41">
        <f t="shared" si="5"/>
        <v>3.002599443653609</v>
      </c>
      <c r="H24" s="41">
        <f t="shared" si="6"/>
        <v>1456.9355946280007</v>
      </c>
      <c r="I24" s="41">
        <f t="shared" si="7"/>
        <v>1.129554942273814</v>
      </c>
      <c r="K24" s="45" t="s">
        <v>22</v>
      </c>
      <c r="L24" s="34">
        <v>93.112835999999959</v>
      </c>
      <c r="M24" s="45" t="s">
        <v>22</v>
      </c>
      <c r="N24" s="34">
        <v>1274.4972035980009</v>
      </c>
      <c r="O24" s="50" t="s">
        <v>21</v>
      </c>
      <c r="P24" s="34">
        <v>29.328609480000001</v>
      </c>
    </row>
    <row r="25" spans="1:16" ht="15">
      <c r="A25" s="23" t="s">
        <v>23</v>
      </c>
      <c r="B25" s="41">
        <f t="shared" si="0"/>
        <v>463.35100475700017</v>
      </c>
      <c r="C25" s="41">
        <f t="shared" si="3"/>
        <v>0.38075337858862218</v>
      </c>
      <c r="D25" s="41">
        <f t="shared" si="1"/>
        <v>4.4294000000000002</v>
      </c>
      <c r="E25" s="41">
        <f t="shared" si="4"/>
        <v>0.1057420917034273</v>
      </c>
      <c r="F25" s="41">
        <f t="shared" si="2"/>
        <v>0.48874800000000007</v>
      </c>
      <c r="G25" s="41">
        <f t="shared" si="5"/>
        <v>1.57606033274168E-2</v>
      </c>
      <c r="H25" s="41">
        <f t="shared" si="6"/>
        <v>468.26915275700014</v>
      </c>
      <c r="I25" s="41">
        <f t="shared" si="7"/>
        <v>0.36304675221151023</v>
      </c>
      <c r="K25" s="45" t="s">
        <v>23</v>
      </c>
      <c r="L25" s="34">
        <v>0.48874800000000007</v>
      </c>
      <c r="M25" s="45" t="s">
        <v>23</v>
      </c>
      <c r="N25" s="34">
        <v>463.35100475700017</v>
      </c>
      <c r="O25" s="50" t="s">
        <v>22</v>
      </c>
      <c r="P25" s="34">
        <v>89.325555029999975</v>
      </c>
    </row>
    <row r="26" spans="1:16" ht="15">
      <c r="A26" s="23" t="s">
        <v>24</v>
      </c>
      <c r="B26" s="41">
        <f t="shared" si="0"/>
        <v>2352.779725266998</v>
      </c>
      <c r="C26" s="41">
        <f t="shared" si="3"/>
        <v>1.9333697785764561</v>
      </c>
      <c r="D26" s="41">
        <f t="shared" si="1"/>
        <v>75.788132480000002</v>
      </c>
      <c r="E26" s="41">
        <f t="shared" si="4"/>
        <v>1.8092734128170085</v>
      </c>
      <c r="F26" s="41">
        <f t="shared" si="2"/>
        <v>97.655325000000104</v>
      </c>
      <c r="G26" s="41">
        <f t="shared" si="5"/>
        <v>3.1490805898642464</v>
      </c>
      <c r="H26" s="41">
        <f t="shared" si="6"/>
        <v>2526.2231827469982</v>
      </c>
      <c r="I26" s="41">
        <f t="shared" si="7"/>
        <v>1.9585683072607902</v>
      </c>
      <c r="K26" s="45" t="s">
        <v>24</v>
      </c>
      <c r="L26" s="34">
        <v>97.655325000000104</v>
      </c>
      <c r="M26" s="45" t="s">
        <v>24</v>
      </c>
      <c r="N26" s="34">
        <v>2352.779725266998</v>
      </c>
      <c r="O26" s="50" t="s">
        <v>23</v>
      </c>
      <c r="P26" s="34">
        <v>4.4294000000000002</v>
      </c>
    </row>
    <row r="27" spans="1:16" ht="15">
      <c r="A27" s="23" t="s">
        <v>25</v>
      </c>
      <c r="B27" s="41">
        <f t="shared" si="0"/>
        <v>806.73782064399916</v>
      </c>
      <c r="C27" s="41">
        <f t="shared" si="3"/>
        <v>0.66292755965105954</v>
      </c>
      <c r="D27" s="41">
        <f t="shared" si="1"/>
        <v>38.232218140000001</v>
      </c>
      <c r="E27" s="41">
        <f t="shared" si="4"/>
        <v>0.91270933232160489</v>
      </c>
      <c r="F27" s="41">
        <f t="shared" si="2"/>
        <v>73.649831000000049</v>
      </c>
      <c r="G27" s="41">
        <f t="shared" si="5"/>
        <v>2.3749780490606316</v>
      </c>
      <c r="H27" s="41">
        <f t="shared" si="6"/>
        <v>918.61986978399921</v>
      </c>
      <c r="I27" s="41">
        <f t="shared" si="7"/>
        <v>0.71220143005043557</v>
      </c>
      <c r="K27" s="45" t="s">
        <v>25</v>
      </c>
      <c r="L27" s="34">
        <v>73.649831000000049</v>
      </c>
      <c r="M27" s="45" t="s">
        <v>25</v>
      </c>
      <c r="N27" s="34">
        <v>806.73782064399916</v>
      </c>
      <c r="O27" s="50" t="s">
        <v>24</v>
      </c>
      <c r="P27" s="34">
        <v>75.788132480000002</v>
      </c>
    </row>
    <row r="28" spans="1:16" ht="15">
      <c r="A28" s="23" t="s">
        <v>26</v>
      </c>
      <c r="B28" s="41">
        <f t="shared" si="0"/>
        <v>15064.283394708946</v>
      </c>
      <c r="C28" s="41">
        <f t="shared" si="3"/>
        <v>12.378902256961721</v>
      </c>
      <c r="D28" s="41">
        <f t="shared" si="1"/>
        <v>256.33345192999997</v>
      </c>
      <c r="E28" s="41">
        <f t="shared" si="4"/>
        <v>6.1193921029119362</v>
      </c>
      <c r="F28" s="41">
        <f t="shared" si="2"/>
        <v>144.19615898000029</v>
      </c>
      <c r="G28" s="41">
        <f t="shared" si="5"/>
        <v>4.6498777755017189</v>
      </c>
      <c r="H28" s="41">
        <f t="shared" si="6"/>
        <v>15464.813005618946</v>
      </c>
      <c r="I28" s="41">
        <f t="shared" si="7"/>
        <v>11.989792840703732</v>
      </c>
      <c r="K28" s="45" t="s">
        <v>26</v>
      </c>
      <c r="L28" s="34">
        <v>144.19615898000029</v>
      </c>
      <c r="M28" s="45" t="s">
        <v>26</v>
      </c>
      <c r="N28" s="34">
        <v>15064.283394708946</v>
      </c>
      <c r="O28" s="50" t="s">
        <v>25</v>
      </c>
      <c r="P28" s="34">
        <v>38.232218140000001</v>
      </c>
    </row>
    <row r="29" spans="1:16" ht="15">
      <c r="A29" s="23" t="s">
        <v>27</v>
      </c>
      <c r="B29" s="41">
        <f t="shared" si="0"/>
        <v>12122.579182106947</v>
      </c>
      <c r="C29" s="41">
        <f t="shared" si="3"/>
        <v>9.9615905294431837</v>
      </c>
      <c r="D29" s="41">
        <f t="shared" si="1"/>
        <v>283.76136998999976</v>
      </c>
      <c r="E29" s="41">
        <f t="shared" si="4"/>
        <v>6.774172756439409</v>
      </c>
      <c r="F29" s="41">
        <f t="shared" si="2"/>
        <v>52.060165170000069</v>
      </c>
      <c r="G29" s="41">
        <f t="shared" si="5"/>
        <v>1.6787784551633382</v>
      </c>
      <c r="H29" s="41">
        <f t="shared" si="6"/>
        <v>12458.400717266946</v>
      </c>
      <c r="I29" s="41">
        <f t="shared" si="7"/>
        <v>9.6589363008936751</v>
      </c>
      <c r="K29" s="45" t="s">
        <v>27</v>
      </c>
      <c r="L29" s="34">
        <v>52.060165170000069</v>
      </c>
      <c r="M29" s="45" t="s">
        <v>27</v>
      </c>
      <c r="N29" s="34">
        <v>12122.579182106947</v>
      </c>
      <c r="O29" s="50" t="s">
        <v>26</v>
      </c>
      <c r="P29" s="34">
        <v>256.33345192999997</v>
      </c>
    </row>
    <row r="30" spans="1:16" ht="15">
      <c r="A30" s="23" t="s">
        <v>28</v>
      </c>
      <c r="B30" s="41">
        <f t="shared" si="0"/>
        <v>0.254871658</v>
      </c>
      <c r="C30" s="41">
        <f t="shared" si="3"/>
        <v>2.094378643699655E-4</v>
      </c>
      <c r="D30" s="41">
        <f t="shared" si="1"/>
        <v>4.5631635900000012</v>
      </c>
      <c r="E30" s="41">
        <f t="shared" si="4"/>
        <v>0.10893540045864468</v>
      </c>
      <c r="F30" s="41">
        <f t="shared" si="2"/>
        <v>2.7988850000000003</v>
      </c>
      <c r="G30" s="41">
        <f t="shared" si="5"/>
        <v>9.0255338628612222E-2</v>
      </c>
      <c r="H30" s="41">
        <f t="shared" si="6"/>
        <v>7.6169202480000013</v>
      </c>
      <c r="I30" s="41">
        <f t="shared" si="7"/>
        <v>5.905360499638748E-3</v>
      </c>
      <c r="K30" s="45" t="s">
        <v>28</v>
      </c>
      <c r="L30" s="34">
        <v>2.7988850000000003</v>
      </c>
      <c r="M30" s="45" t="s">
        <v>28</v>
      </c>
      <c r="N30" s="34">
        <v>0.254871658</v>
      </c>
      <c r="O30" s="50" t="s">
        <v>27</v>
      </c>
      <c r="P30" s="34">
        <v>283.76136998999976</v>
      </c>
    </row>
    <row r="31" spans="1:16" ht="15">
      <c r="A31" s="23" t="s">
        <v>29</v>
      </c>
      <c r="B31" s="41">
        <f t="shared" si="0"/>
        <v>1341.924463871999</v>
      </c>
      <c r="C31" s="41">
        <f t="shared" si="3"/>
        <v>1.1027110509837952</v>
      </c>
      <c r="D31" s="41">
        <f t="shared" si="1"/>
        <v>17.202598389999995</v>
      </c>
      <c r="E31" s="41">
        <f t="shared" si="4"/>
        <v>0.41067384668185536</v>
      </c>
      <c r="F31" s="41">
        <f t="shared" si="2"/>
        <v>7.7602260000000003</v>
      </c>
      <c r="G31" s="41">
        <f t="shared" si="5"/>
        <v>0.25024315949549947</v>
      </c>
      <c r="H31" s="41">
        <f t="shared" si="6"/>
        <v>1366.8872882619989</v>
      </c>
      <c r="I31" s="41">
        <f t="shared" si="7"/>
        <v>1.0597409368543949</v>
      </c>
      <c r="K31" s="45" t="s">
        <v>29</v>
      </c>
      <c r="L31" s="34">
        <v>7.7602260000000003</v>
      </c>
      <c r="M31" s="45" t="s">
        <v>29</v>
      </c>
      <c r="N31" s="34">
        <v>1341.924463871999</v>
      </c>
      <c r="O31" s="50" t="s">
        <v>83</v>
      </c>
      <c r="P31" s="34">
        <v>3.24751265</v>
      </c>
    </row>
    <row r="32" spans="1:16" ht="15">
      <c r="A32" s="23" t="s">
        <v>30</v>
      </c>
      <c r="B32" s="41">
        <f t="shared" si="0"/>
        <v>5461.8342470930111</v>
      </c>
      <c r="C32" s="41">
        <f t="shared" si="3"/>
        <v>4.4881997050213354</v>
      </c>
      <c r="D32" s="41">
        <f t="shared" si="1"/>
        <v>59.711979030000002</v>
      </c>
      <c r="E32" s="41">
        <f t="shared" si="4"/>
        <v>1.4254909383626198</v>
      </c>
      <c r="F32" s="41">
        <f t="shared" si="2"/>
        <v>82.558852630000004</v>
      </c>
      <c r="G32" s="41">
        <f t="shared" si="5"/>
        <v>2.6622662956535703</v>
      </c>
      <c r="H32" s="41">
        <f t="shared" si="6"/>
        <v>5604.1050787530112</v>
      </c>
      <c r="I32" s="41">
        <f t="shared" si="7"/>
        <v>4.344834879501672</v>
      </c>
      <c r="K32" s="45" t="s">
        <v>30</v>
      </c>
      <c r="L32" s="34">
        <v>82.558852630000004</v>
      </c>
      <c r="M32" s="45" t="s">
        <v>30</v>
      </c>
      <c r="N32" s="34">
        <v>5461.8342470930111</v>
      </c>
      <c r="O32" s="50" t="s">
        <v>28</v>
      </c>
      <c r="P32" s="34">
        <v>4.5631635900000012</v>
      </c>
    </row>
    <row r="33" spans="1:16" ht="15">
      <c r="A33" s="23" t="s">
        <v>31</v>
      </c>
      <c r="B33" s="41">
        <f t="shared" si="0"/>
        <v>1111.7352753549985</v>
      </c>
      <c r="C33" s="41">
        <f t="shared" si="3"/>
        <v>0.91355572307340061</v>
      </c>
      <c r="D33" s="41">
        <f t="shared" si="1"/>
        <v>1.6742705</v>
      </c>
      <c r="E33" s="41">
        <f t="shared" si="4"/>
        <v>3.9969491296189798E-2</v>
      </c>
      <c r="F33" s="41">
        <f t="shared" si="2"/>
        <v>3.197210000000001</v>
      </c>
      <c r="G33" s="41">
        <f t="shared" si="5"/>
        <v>0.10310008135982199</v>
      </c>
      <c r="H33" s="41">
        <f t="shared" si="6"/>
        <v>1116.6067558549985</v>
      </c>
      <c r="I33" s="41">
        <f t="shared" si="7"/>
        <v>0.86569968109975615</v>
      </c>
      <c r="K33" s="45" t="s">
        <v>31</v>
      </c>
      <c r="L33" s="34">
        <v>3.197210000000001</v>
      </c>
      <c r="M33" s="45" t="s">
        <v>31</v>
      </c>
      <c r="N33" s="34">
        <v>1111.7352753549985</v>
      </c>
      <c r="O33" s="50" t="s">
        <v>29</v>
      </c>
      <c r="P33" s="34">
        <v>17.202598389999995</v>
      </c>
    </row>
    <row r="34" spans="1:16" ht="15">
      <c r="A34" s="23" t="s">
        <v>32</v>
      </c>
      <c r="B34" s="41">
        <f t="shared" si="0"/>
        <v>1.5751821800000001</v>
      </c>
      <c r="C34" s="41">
        <f t="shared" si="3"/>
        <v>1.2943879062960646E-3</v>
      </c>
      <c r="D34" s="41">
        <f t="shared" si="1"/>
        <v>0</v>
      </c>
      <c r="E34" s="41">
        <f t="shared" si="4"/>
        <v>0</v>
      </c>
      <c r="F34" s="41">
        <f t="shared" si="2"/>
        <v>0.15268200000000001</v>
      </c>
      <c r="G34" s="41">
        <f t="shared" si="5"/>
        <v>4.9235197632249176E-3</v>
      </c>
      <c r="H34" s="41">
        <f t="shared" si="6"/>
        <v>1.7278641800000001</v>
      </c>
      <c r="I34" s="41">
        <f t="shared" si="7"/>
        <v>1.3396045311084757E-3</v>
      </c>
      <c r="K34" s="45" t="s">
        <v>32</v>
      </c>
      <c r="L34" s="34">
        <v>0.15268200000000001</v>
      </c>
      <c r="M34" s="45" t="s">
        <v>32</v>
      </c>
      <c r="N34" s="34">
        <v>1.5751821800000001</v>
      </c>
      <c r="O34" s="50" t="s">
        <v>30</v>
      </c>
      <c r="P34" s="34">
        <v>59.711979030000002</v>
      </c>
    </row>
    <row r="35" spans="1:16" ht="15">
      <c r="A35" s="23" t="s">
        <v>33</v>
      </c>
      <c r="B35" s="41">
        <f t="shared" si="0"/>
        <v>6290.9082803369956</v>
      </c>
      <c r="C35" s="41">
        <f t="shared" si="3"/>
        <v>5.169481791424265</v>
      </c>
      <c r="D35" s="41">
        <f t="shared" si="1"/>
        <v>142.35837064</v>
      </c>
      <c r="E35" s="41">
        <f t="shared" si="4"/>
        <v>3.3984900625288694</v>
      </c>
      <c r="F35" s="41">
        <f t="shared" si="2"/>
        <v>15.752389999999995</v>
      </c>
      <c r="G35" s="41">
        <f t="shared" si="5"/>
        <v>0.50796559832217636</v>
      </c>
      <c r="H35" s="41">
        <f t="shared" si="6"/>
        <v>6449.0190409769957</v>
      </c>
      <c r="I35" s="41">
        <f t="shared" si="7"/>
        <v>4.9998924848928921</v>
      </c>
      <c r="K35" s="45" t="s">
        <v>33</v>
      </c>
      <c r="L35" s="34">
        <v>15.752389999999995</v>
      </c>
      <c r="M35" s="45" t="s">
        <v>33</v>
      </c>
      <c r="N35" s="34">
        <v>6290.9082803369956</v>
      </c>
      <c r="O35" s="50" t="s">
        <v>31</v>
      </c>
      <c r="P35" s="34">
        <v>1.6742705</v>
      </c>
    </row>
    <row r="36" spans="1:16" ht="15">
      <c r="A36" s="23" t="s">
        <v>34</v>
      </c>
      <c r="B36" s="41">
        <f t="shared" si="0"/>
        <v>196.04044089699994</v>
      </c>
      <c r="C36" s="41">
        <f t="shared" si="3"/>
        <v>0.16109398586646348</v>
      </c>
      <c r="D36" s="41">
        <f t="shared" si="1"/>
        <v>61.693254360000012</v>
      </c>
      <c r="E36" s="41">
        <f t="shared" si="4"/>
        <v>1.4727894884223569</v>
      </c>
      <c r="F36" s="41">
        <f t="shared" si="2"/>
        <v>2.8244759999999993</v>
      </c>
      <c r="G36" s="41">
        <f t="shared" si="5"/>
        <v>9.1080568808074663E-2</v>
      </c>
      <c r="H36" s="41">
        <f t="shared" si="6"/>
        <v>260.55817125699997</v>
      </c>
      <c r="I36" s="41">
        <f t="shared" si="7"/>
        <v>0.202009458193187</v>
      </c>
      <c r="K36" s="45" t="s">
        <v>34</v>
      </c>
      <c r="L36" s="34">
        <v>2.8244759999999993</v>
      </c>
      <c r="M36" s="45" t="s">
        <v>34</v>
      </c>
      <c r="N36" s="34">
        <v>196.04044089699994</v>
      </c>
      <c r="O36" s="50" t="s">
        <v>32</v>
      </c>
      <c r="P36" s="52"/>
    </row>
    <row r="37" spans="1:16" ht="15">
      <c r="A37" s="23" t="s">
        <v>35</v>
      </c>
      <c r="B37" s="41">
        <f t="shared" si="0"/>
        <v>426.64449874500104</v>
      </c>
      <c r="C37" s="41">
        <f t="shared" si="3"/>
        <v>0.35059022789559224</v>
      </c>
      <c r="D37" s="41">
        <f t="shared" si="1"/>
        <v>140.96416585</v>
      </c>
      <c r="E37" s="41">
        <f t="shared" si="4"/>
        <v>3.3652065183112465</v>
      </c>
      <c r="F37" s="41">
        <f t="shared" si="2"/>
        <v>7.726701000000002</v>
      </c>
      <c r="G37" s="41">
        <f t="shared" si="5"/>
        <v>0.24916208248536004</v>
      </c>
      <c r="H37" s="41">
        <f t="shared" si="6"/>
        <v>575.33536559500101</v>
      </c>
      <c r="I37" s="41">
        <f t="shared" si="7"/>
        <v>0.44605465613507583</v>
      </c>
      <c r="K37" s="45" t="s">
        <v>35</v>
      </c>
      <c r="L37" s="34">
        <v>7.726701000000002</v>
      </c>
      <c r="M37" s="45" t="s">
        <v>35</v>
      </c>
      <c r="N37" s="34">
        <v>426.64449874500104</v>
      </c>
      <c r="O37" s="50" t="s">
        <v>33</v>
      </c>
      <c r="P37" s="34">
        <v>142.35837064</v>
      </c>
    </row>
    <row r="38" spans="1:16" ht="15">
      <c r="A38" s="23" t="s">
        <v>36</v>
      </c>
      <c r="B38" s="41">
        <f t="shared" si="0"/>
        <v>1.7241230000000003E-2</v>
      </c>
      <c r="C38" s="41">
        <f t="shared" si="3"/>
        <v>1.4167783184081539E-5</v>
      </c>
      <c r="D38" s="41">
        <f t="shared" si="1"/>
        <v>38.752823570000004</v>
      </c>
      <c r="E38" s="41">
        <f t="shared" si="4"/>
        <v>0.92513763121544212</v>
      </c>
      <c r="F38" s="41">
        <f t="shared" si="2"/>
        <v>0.13881099999999999</v>
      </c>
      <c r="G38" s="41">
        <f t="shared" si="5"/>
        <v>4.4762231425643749E-3</v>
      </c>
      <c r="H38" s="41">
        <f t="shared" si="6"/>
        <v>38.908875800000004</v>
      </c>
      <c r="I38" s="41">
        <f t="shared" si="7"/>
        <v>3.0165858477381555E-2</v>
      </c>
      <c r="K38" s="45" t="s">
        <v>36</v>
      </c>
      <c r="L38" s="34">
        <v>0.13881099999999999</v>
      </c>
      <c r="M38" s="45" t="s">
        <v>36</v>
      </c>
      <c r="N38" s="34">
        <v>1.7241230000000003E-2</v>
      </c>
      <c r="O38" s="50" t="s">
        <v>34</v>
      </c>
      <c r="P38" s="34">
        <v>61.693254360000012</v>
      </c>
    </row>
    <row r="39" spans="1:16" ht="15">
      <c r="A39" s="23" t="s">
        <v>37</v>
      </c>
      <c r="B39" s="41">
        <f t="shared" si="0"/>
        <v>1590.5401177640019</v>
      </c>
      <c r="C39" s="41">
        <f t="shared" si="3"/>
        <v>1.3070081156659874</v>
      </c>
      <c r="D39" s="41">
        <f t="shared" si="1"/>
        <v>24.02515928</v>
      </c>
      <c r="E39" s="41">
        <f t="shared" si="4"/>
        <v>0.57354734180141953</v>
      </c>
      <c r="F39" s="41">
        <f t="shared" si="2"/>
        <v>20.407710999999999</v>
      </c>
      <c r="G39" s="41">
        <f t="shared" si="5"/>
        <v>0.65808522570232597</v>
      </c>
      <c r="H39" s="41">
        <f t="shared" si="6"/>
        <v>1634.972988044002</v>
      </c>
      <c r="I39" s="41">
        <f t="shared" si="7"/>
        <v>1.2675864505876318</v>
      </c>
      <c r="K39" s="45" t="s">
        <v>37</v>
      </c>
      <c r="L39" s="34">
        <v>20.407710999999999</v>
      </c>
      <c r="M39" s="45" t="s">
        <v>37</v>
      </c>
      <c r="N39" s="34">
        <v>1590.5401177640019</v>
      </c>
      <c r="O39" s="50" t="s">
        <v>35</v>
      </c>
      <c r="P39" s="34">
        <v>140.96416585</v>
      </c>
    </row>
    <row r="40" spans="1:16" ht="15">
      <c r="A40" s="23" t="s">
        <v>38</v>
      </c>
      <c r="B40" s="41">
        <f t="shared" ref="B40:B71" si="8">IFERROR(INDEX(N:N,MATCH(A40,M:M,0),1),0)</f>
        <v>61.383496337999986</v>
      </c>
      <c r="C40" s="41">
        <f t="shared" si="3"/>
        <v>5.0441184718123172E-2</v>
      </c>
      <c r="D40" s="41">
        <f t="shared" ref="D40:D71" si="9">IFERROR(INDEX(P:P,MATCH(A40,O:O,0),1),0)</f>
        <v>4.4290613299999988</v>
      </c>
      <c r="E40" s="41">
        <f t="shared" si="4"/>
        <v>0.10573400670902686</v>
      </c>
      <c r="F40" s="41">
        <f t="shared" ref="F40:F71" si="10">IFERROR(INDEX(L:L,MATCH(A40,K:K,0),1),0)</f>
        <v>0.44424300000000005</v>
      </c>
      <c r="G40" s="41">
        <f t="shared" si="5"/>
        <v>1.4325455457580639E-2</v>
      </c>
      <c r="H40" s="41">
        <f t="shared" si="6"/>
        <v>66.256800667999983</v>
      </c>
      <c r="I40" s="41">
        <f t="shared" si="7"/>
        <v>5.1368569022366015E-2</v>
      </c>
      <c r="K40" s="45" t="s">
        <v>38</v>
      </c>
      <c r="L40" s="34">
        <v>0.44424300000000005</v>
      </c>
      <c r="M40" s="45" t="s">
        <v>38</v>
      </c>
      <c r="N40" s="34">
        <v>61.383496337999986</v>
      </c>
      <c r="O40" s="50" t="s">
        <v>36</v>
      </c>
      <c r="P40" s="34">
        <v>38.752823570000004</v>
      </c>
    </row>
    <row r="41" spans="1:16" ht="15">
      <c r="A41" s="23" t="s">
        <v>39</v>
      </c>
      <c r="B41" s="41">
        <f t="shared" si="8"/>
        <v>23.945675809000001</v>
      </c>
      <c r="C41" s="41">
        <f t="shared" si="3"/>
        <v>1.9677084700930169E-2</v>
      </c>
      <c r="D41" s="41">
        <f t="shared" si="9"/>
        <v>0.68487924</v>
      </c>
      <c r="E41" s="41">
        <f t="shared" si="4"/>
        <v>1.6349971418669257E-2</v>
      </c>
      <c r="F41" s="41">
        <f t="shared" si="10"/>
        <v>0.47422500000000001</v>
      </c>
      <c r="G41" s="41">
        <f t="shared" si="5"/>
        <v>1.5292281734031099E-2</v>
      </c>
      <c r="H41" s="41">
        <f t="shared" si="6"/>
        <v>25.104780049000002</v>
      </c>
      <c r="I41" s="41">
        <f t="shared" si="7"/>
        <v>1.9463611489487595E-2</v>
      </c>
      <c r="K41" s="45" t="s">
        <v>39</v>
      </c>
      <c r="L41" s="34">
        <v>0.47422500000000001</v>
      </c>
      <c r="M41" s="45" t="s">
        <v>39</v>
      </c>
      <c r="N41" s="34">
        <v>23.945675809000001</v>
      </c>
      <c r="O41" s="50" t="s">
        <v>37</v>
      </c>
      <c r="P41" s="34">
        <v>24.02515928</v>
      </c>
    </row>
    <row r="42" spans="1:16" ht="15">
      <c r="A42" s="23" t="s">
        <v>40</v>
      </c>
      <c r="B42" s="41">
        <f t="shared" si="8"/>
        <v>12.380986819000004</v>
      </c>
      <c r="C42" s="41">
        <f t="shared" si="3"/>
        <v>1.0173934043949499E-2</v>
      </c>
      <c r="D42" s="41">
        <f t="shared" si="9"/>
        <v>0.55941257</v>
      </c>
      <c r="E42" s="41">
        <f t="shared" si="4"/>
        <v>1.3354733209236001E-2</v>
      </c>
      <c r="F42" s="41">
        <f t="shared" si="10"/>
        <v>0.23848700000000003</v>
      </c>
      <c r="G42" s="41">
        <f t="shared" si="5"/>
        <v>7.6904642182590022E-3</v>
      </c>
      <c r="H42" s="41">
        <f t="shared" si="6"/>
        <v>13.178886389000004</v>
      </c>
      <c r="I42" s="41">
        <f t="shared" si="7"/>
        <v>1.021752526964719E-2</v>
      </c>
      <c r="K42" s="45" t="s">
        <v>40</v>
      </c>
      <c r="L42" s="34">
        <v>0.23848700000000003</v>
      </c>
      <c r="M42" s="45" t="s">
        <v>40</v>
      </c>
      <c r="N42" s="34">
        <v>12.380986819000004</v>
      </c>
      <c r="O42" s="50" t="s">
        <v>38</v>
      </c>
      <c r="P42" s="34">
        <v>4.4290613299999988</v>
      </c>
    </row>
    <row r="43" spans="1:16" ht="15">
      <c r="A43" s="23" t="s">
        <v>41</v>
      </c>
      <c r="B43" s="41">
        <f t="shared" si="8"/>
        <v>205.3710711600001</v>
      </c>
      <c r="C43" s="41">
        <f t="shared" si="3"/>
        <v>0.16876132436476179</v>
      </c>
      <c r="D43" s="41">
        <f t="shared" si="9"/>
        <v>63.527975720000036</v>
      </c>
      <c r="E43" s="41">
        <f t="shared" si="4"/>
        <v>1.516589387799103</v>
      </c>
      <c r="F43" s="41">
        <f t="shared" si="10"/>
        <v>4.4531499999999955</v>
      </c>
      <c r="G43" s="41">
        <f t="shared" si="5"/>
        <v>0.14360024124392537</v>
      </c>
      <c r="H43" s="41">
        <f t="shared" si="6"/>
        <v>273.35219688000012</v>
      </c>
      <c r="I43" s="41">
        <f t="shared" si="7"/>
        <v>0.21192860281929352</v>
      </c>
      <c r="K43" s="45" t="s">
        <v>41</v>
      </c>
      <c r="L43" s="34">
        <v>4.4531499999999955</v>
      </c>
      <c r="M43" s="45" t="s">
        <v>41</v>
      </c>
      <c r="N43" s="34">
        <v>205.3710711600001</v>
      </c>
      <c r="O43" s="50" t="s">
        <v>39</v>
      </c>
      <c r="P43" s="34">
        <v>0.68487924</v>
      </c>
    </row>
    <row r="44" spans="1:16" ht="15">
      <c r="A44" s="23" t="s">
        <v>42</v>
      </c>
      <c r="B44" s="41">
        <f t="shared" si="8"/>
        <v>46.392606819999983</v>
      </c>
      <c r="C44" s="41">
        <f t="shared" si="3"/>
        <v>3.8122593038321641E-2</v>
      </c>
      <c r="D44" s="41">
        <f t="shared" si="9"/>
        <v>0</v>
      </c>
      <c r="E44" s="41">
        <f t="shared" si="4"/>
        <v>0</v>
      </c>
      <c r="F44" s="41">
        <f t="shared" si="10"/>
        <v>1.3466800000000001</v>
      </c>
      <c r="G44" s="41">
        <f t="shared" si="5"/>
        <v>4.3426242744657076E-2</v>
      </c>
      <c r="H44" s="41">
        <f t="shared" si="6"/>
        <v>47.739286819999982</v>
      </c>
      <c r="I44" s="41">
        <f t="shared" si="7"/>
        <v>3.7012032355436125E-2</v>
      </c>
      <c r="K44" s="45" t="s">
        <v>42</v>
      </c>
      <c r="L44" s="34">
        <v>1.3466800000000001</v>
      </c>
      <c r="M44" s="45" t="s">
        <v>42</v>
      </c>
      <c r="N44" s="34">
        <v>46.392606819999983</v>
      </c>
      <c r="O44" s="50" t="s">
        <v>40</v>
      </c>
      <c r="P44" s="34">
        <v>0.55941257</v>
      </c>
    </row>
    <row r="45" spans="1:16" ht="15">
      <c r="A45" s="23" t="s">
        <v>43</v>
      </c>
      <c r="B45" s="41">
        <f t="shared" si="8"/>
        <v>3.2290599999999997E-3</v>
      </c>
      <c r="C45" s="41">
        <f t="shared" si="3"/>
        <v>2.6534430529834774E-6</v>
      </c>
      <c r="D45" s="41">
        <f t="shared" si="9"/>
        <v>0</v>
      </c>
      <c r="E45" s="41">
        <f t="shared" si="4"/>
        <v>0</v>
      </c>
      <c r="F45" s="41">
        <f t="shared" si="10"/>
        <v>4.5150999999999997E-2</v>
      </c>
      <c r="G45" s="41">
        <f t="shared" si="5"/>
        <v>1.4559793612172241E-3</v>
      </c>
      <c r="H45" s="41">
        <f t="shared" si="6"/>
        <v>4.8380059999999996E-2</v>
      </c>
      <c r="I45" s="41">
        <f t="shared" si="7"/>
        <v>3.750882062460483E-5</v>
      </c>
      <c r="K45" s="45" t="s">
        <v>43</v>
      </c>
      <c r="L45" s="34">
        <v>4.5150999999999997E-2</v>
      </c>
      <c r="M45" s="45" t="s">
        <v>43</v>
      </c>
      <c r="N45" s="34">
        <v>3.2290599999999997E-3</v>
      </c>
      <c r="O45" s="50" t="s">
        <v>41</v>
      </c>
      <c r="P45" s="34">
        <v>63.527975720000036</v>
      </c>
    </row>
    <row r="46" spans="1:16" ht="15">
      <c r="A46" s="23" t="s">
        <v>44</v>
      </c>
      <c r="B46" s="41">
        <f t="shared" si="8"/>
        <v>991.24675619000232</v>
      </c>
      <c r="C46" s="41">
        <f t="shared" si="3"/>
        <v>0.8145456631356397</v>
      </c>
      <c r="D46" s="41">
        <f t="shared" si="9"/>
        <v>179.35883338000011</v>
      </c>
      <c r="E46" s="41">
        <f t="shared" si="4"/>
        <v>4.281793969180411</v>
      </c>
      <c r="F46" s="41">
        <f t="shared" si="10"/>
        <v>21.738085999999985</v>
      </c>
      <c r="G46" s="41">
        <f t="shared" si="5"/>
        <v>0.70098568289440011</v>
      </c>
      <c r="H46" s="41">
        <f t="shared" si="6"/>
        <v>1192.3436755700025</v>
      </c>
      <c r="I46" s="41">
        <f t="shared" si="7"/>
        <v>0.92441813941192397</v>
      </c>
      <c r="K46" s="45" t="s">
        <v>44</v>
      </c>
      <c r="L46" s="34">
        <v>21.738085999999985</v>
      </c>
      <c r="M46" s="45" t="s">
        <v>44</v>
      </c>
      <c r="N46" s="34">
        <v>991.24675619000232</v>
      </c>
      <c r="O46" s="50" t="s">
        <v>42</v>
      </c>
      <c r="P46" s="52"/>
    </row>
    <row r="47" spans="1:16" ht="15">
      <c r="A47" s="23" t="s">
        <v>45</v>
      </c>
      <c r="B47" s="41">
        <f t="shared" si="8"/>
        <v>485.48808074300069</v>
      </c>
      <c r="C47" s="41">
        <f t="shared" si="3"/>
        <v>0.39894426710987002</v>
      </c>
      <c r="D47" s="41">
        <f t="shared" si="9"/>
        <v>7.3822757800000005</v>
      </c>
      <c r="E47" s="41">
        <f t="shared" si="4"/>
        <v>0.17623544554764761</v>
      </c>
      <c r="F47" s="41">
        <f t="shared" si="10"/>
        <v>90.965570659999898</v>
      </c>
      <c r="G47" s="41">
        <f t="shared" si="5"/>
        <v>2.9333568129677507</v>
      </c>
      <c r="H47" s="41">
        <f t="shared" si="6"/>
        <v>583.83592718300065</v>
      </c>
      <c r="I47" s="41">
        <f t="shared" si="7"/>
        <v>0.45264509938406483</v>
      </c>
      <c r="K47" s="45" t="s">
        <v>45</v>
      </c>
      <c r="L47" s="34">
        <v>90.965570659999898</v>
      </c>
      <c r="M47" s="45" t="s">
        <v>45</v>
      </c>
      <c r="N47" s="34">
        <v>485.48808074300069</v>
      </c>
      <c r="O47" s="50" t="s">
        <v>43</v>
      </c>
      <c r="P47" s="52"/>
    </row>
    <row r="48" spans="1:16" ht="15">
      <c r="A48" s="23" t="s">
        <v>46</v>
      </c>
      <c r="B48" s="41">
        <f t="shared" si="8"/>
        <v>289.308756286</v>
      </c>
      <c r="C48" s="41">
        <f t="shared" si="3"/>
        <v>0.23773615526945205</v>
      </c>
      <c r="D48" s="41">
        <f t="shared" si="9"/>
        <v>43.649737780000009</v>
      </c>
      <c r="E48" s="41">
        <f t="shared" si="4"/>
        <v>1.0420405867980578</v>
      </c>
      <c r="F48" s="41">
        <f t="shared" si="10"/>
        <v>178.05056323999978</v>
      </c>
      <c r="G48" s="41">
        <f t="shared" si="5"/>
        <v>5.7415770488038325</v>
      </c>
      <c r="H48" s="41">
        <f t="shared" si="6"/>
        <v>511.00905730599982</v>
      </c>
      <c r="I48" s="41">
        <f t="shared" si="7"/>
        <v>0.39618278828176645</v>
      </c>
      <c r="K48" s="45" t="s">
        <v>46</v>
      </c>
      <c r="L48" s="34">
        <v>178.05056323999978</v>
      </c>
      <c r="M48" s="45" t="s">
        <v>46</v>
      </c>
      <c r="N48" s="34">
        <v>289.308756286</v>
      </c>
      <c r="O48" s="50" t="s">
        <v>44</v>
      </c>
      <c r="P48" s="34">
        <v>179.35883338000011</v>
      </c>
    </row>
    <row r="49" spans="1:16" ht="15">
      <c r="A49" s="23" t="s">
        <v>47</v>
      </c>
      <c r="B49" s="41">
        <f t="shared" si="8"/>
        <v>57.933046214000001</v>
      </c>
      <c r="C49" s="41">
        <f t="shared" si="3"/>
        <v>4.7605816867667086E-2</v>
      </c>
      <c r="D49" s="41">
        <f t="shared" si="9"/>
        <v>2.7763550000000001</v>
      </c>
      <c r="E49" s="41">
        <f t="shared" si="4"/>
        <v>6.6279312098990587E-2</v>
      </c>
      <c r="F49" s="41">
        <f t="shared" si="10"/>
        <v>16.368915999999999</v>
      </c>
      <c r="G49" s="41">
        <f t="shared" si="5"/>
        <v>0.52784664484725474</v>
      </c>
      <c r="H49" s="41">
        <f t="shared" si="6"/>
        <v>77.078317213999995</v>
      </c>
      <c r="I49" s="41">
        <f t="shared" si="7"/>
        <v>5.9758437141795948E-2</v>
      </c>
      <c r="K49" s="45" t="s">
        <v>47</v>
      </c>
      <c r="L49" s="34">
        <v>16.368915999999999</v>
      </c>
      <c r="M49" s="45" t="s">
        <v>47</v>
      </c>
      <c r="N49" s="34">
        <v>57.933046214000001</v>
      </c>
      <c r="O49" s="50" t="s">
        <v>45</v>
      </c>
      <c r="P49" s="34">
        <v>7.3822757800000005</v>
      </c>
    </row>
    <row r="50" spans="1:16" ht="15">
      <c r="A50" s="23" t="s">
        <v>48</v>
      </c>
      <c r="B50" s="41">
        <f t="shared" si="8"/>
        <v>11017.789676465018</v>
      </c>
      <c r="C50" s="41">
        <f t="shared" si="3"/>
        <v>9.0537424130394548</v>
      </c>
      <c r="D50" s="41">
        <f t="shared" si="9"/>
        <v>74.337366349999954</v>
      </c>
      <c r="E50" s="41">
        <f t="shared" si="4"/>
        <v>1.7746395921734242</v>
      </c>
      <c r="F50" s="41">
        <f t="shared" si="10"/>
        <v>42.269476000000026</v>
      </c>
      <c r="G50" s="41">
        <f t="shared" si="5"/>
        <v>1.3630591717894804</v>
      </c>
      <c r="H50" s="41">
        <f t="shared" si="6"/>
        <v>11134.396518815018</v>
      </c>
      <c r="I50" s="41">
        <f t="shared" si="7"/>
        <v>8.6324424109324589</v>
      </c>
      <c r="K50" s="45" t="s">
        <v>48</v>
      </c>
      <c r="L50" s="34">
        <v>42.269476000000026</v>
      </c>
      <c r="M50" s="45" t="s">
        <v>85</v>
      </c>
      <c r="N50" s="34">
        <v>2059.1671218069973</v>
      </c>
      <c r="O50" s="50" t="s">
        <v>46</v>
      </c>
      <c r="P50" s="34">
        <v>43.649737780000009</v>
      </c>
    </row>
    <row r="51" spans="1:16" ht="15">
      <c r="A51" s="23" t="s">
        <v>49</v>
      </c>
      <c r="B51" s="41">
        <f t="shared" si="8"/>
        <v>9.8727343980000022</v>
      </c>
      <c r="C51" s="41">
        <f t="shared" si="3"/>
        <v>8.1128063592265619E-3</v>
      </c>
      <c r="D51" s="41">
        <f t="shared" si="9"/>
        <v>0</v>
      </c>
      <c r="E51" s="41">
        <f t="shared" si="4"/>
        <v>0</v>
      </c>
      <c r="F51" s="41">
        <f t="shared" si="10"/>
        <v>2.7689999999999999E-2</v>
      </c>
      <c r="G51" s="41">
        <f t="shared" si="5"/>
        <v>8.9291640300557975E-4</v>
      </c>
      <c r="H51" s="41">
        <f t="shared" si="6"/>
        <v>9.900424398000002</v>
      </c>
      <c r="I51" s="41">
        <f t="shared" si="7"/>
        <v>7.6757499443374675E-3</v>
      </c>
      <c r="K51" s="45" t="s">
        <v>49</v>
      </c>
      <c r="L51" s="34">
        <v>2.7689999999999999E-2</v>
      </c>
      <c r="M51" s="45" t="s">
        <v>48</v>
      </c>
      <c r="N51" s="34">
        <v>11017.789676465018</v>
      </c>
      <c r="O51" s="50" t="s">
        <v>47</v>
      </c>
      <c r="P51" s="34">
        <v>2.7763550000000001</v>
      </c>
    </row>
    <row r="52" spans="1:16" ht="15">
      <c r="A52" s="23" t="s">
        <v>50</v>
      </c>
      <c r="B52" s="41">
        <f t="shared" si="8"/>
        <v>574.02783556199984</v>
      </c>
      <c r="C52" s="41">
        <f t="shared" si="3"/>
        <v>0.47170079604935516</v>
      </c>
      <c r="D52" s="41">
        <f t="shared" si="9"/>
        <v>12.394800400000001</v>
      </c>
      <c r="E52" s="41">
        <f t="shared" si="4"/>
        <v>0.29589834301315698</v>
      </c>
      <c r="F52" s="41">
        <f t="shared" si="10"/>
        <v>3.3133003399999987</v>
      </c>
      <c r="G52" s="41">
        <f t="shared" si="5"/>
        <v>0.10684363386312618</v>
      </c>
      <c r="H52" s="41">
        <f t="shared" si="6"/>
        <v>589.7359363019998</v>
      </c>
      <c r="I52" s="41">
        <f t="shared" si="7"/>
        <v>0.45721934719872387</v>
      </c>
      <c r="K52" s="45" t="s">
        <v>50</v>
      </c>
      <c r="L52" s="34">
        <v>3.3133003399999987</v>
      </c>
      <c r="M52" s="45" t="s">
        <v>49</v>
      </c>
      <c r="N52" s="34">
        <v>9.8727343980000022</v>
      </c>
      <c r="O52" s="50" t="s">
        <v>85</v>
      </c>
      <c r="P52" s="52"/>
    </row>
    <row r="53" spans="1:16" ht="15">
      <c r="A53" s="23" t="s">
        <v>51</v>
      </c>
      <c r="B53" s="41">
        <f t="shared" si="8"/>
        <v>5238.8573365720176</v>
      </c>
      <c r="C53" s="41">
        <f t="shared" si="3"/>
        <v>4.3049709839081798</v>
      </c>
      <c r="D53" s="41">
        <f t="shared" si="9"/>
        <v>30.678686190000011</v>
      </c>
      <c r="E53" s="41">
        <f t="shared" si="4"/>
        <v>0.73238552590500972</v>
      </c>
      <c r="F53" s="41">
        <f t="shared" si="10"/>
        <v>160.54511457000041</v>
      </c>
      <c r="G53" s="41">
        <f t="shared" si="5"/>
        <v>5.1770807591897245</v>
      </c>
      <c r="H53" s="41">
        <f t="shared" si="6"/>
        <v>5430.0811373320184</v>
      </c>
      <c r="I53" s="41">
        <f t="shared" si="7"/>
        <v>4.2099149806188105</v>
      </c>
      <c r="K53" s="45" t="s">
        <v>51</v>
      </c>
      <c r="L53" s="34">
        <v>160.54511457000041</v>
      </c>
      <c r="M53" s="45" t="s">
        <v>50</v>
      </c>
      <c r="N53" s="34">
        <v>574.02783556199984</v>
      </c>
      <c r="O53" s="50" t="s">
        <v>48</v>
      </c>
      <c r="P53" s="34">
        <v>74.337366349999954</v>
      </c>
    </row>
    <row r="54" spans="1:16" ht="15">
      <c r="A54" s="23" t="s">
        <v>52</v>
      </c>
      <c r="B54" s="41">
        <f t="shared" si="8"/>
        <v>0.1007131</v>
      </c>
      <c r="C54" s="41">
        <f t="shared" si="3"/>
        <v>8.275983584678832E-5</v>
      </c>
      <c r="D54" s="41">
        <f t="shared" si="9"/>
        <v>0</v>
      </c>
      <c r="E54" s="41">
        <f t="shared" si="4"/>
        <v>0</v>
      </c>
      <c r="F54" s="41">
        <f t="shared" si="10"/>
        <v>0.50806799999999996</v>
      </c>
      <c r="G54" s="41">
        <f t="shared" si="5"/>
        <v>1.638361325540769E-2</v>
      </c>
      <c r="H54" s="41">
        <f t="shared" si="6"/>
        <v>0.60878109999999996</v>
      </c>
      <c r="I54" s="41">
        <f t="shared" si="7"/>
        <v>4.7198496817799763E-4</v>
      </c>
      <c r="K54" s="45" t="s">
        <v>52</v>
      </c>
      <c r="L54" s="34">
        <v>0.50806799999999996</v>
      </c>
      <c r="M54" s="45" t="s">
        <v>51</v>
      </c>
      <c r="N54" s="34">
        <v>5238.8573365720176</v>
      </c>
      <c r="O54" s="50" t="s">
        <v>49</v>
      </c>
      <c r="P54" s="52"/>
    </row>
    <row r="55" spans="1:16" ht="15">
      <c r="A55" s="23" t="s">
        <v>53</v>
      </c>
      <c r="B55" s="41">
        <f t="shared" si="8"/>
        <v>55.628598728000036</v>
      </c>
      <c r="C55" s="41">
        <f t="shared" si="3"/>
        <v>4.571216355286592E-2</v>
      </c>
      <c r="D55" s="41">
        <f t="shared" si="9"/>
        <v>9.0286092099999955</v>
      </c>
      <c r="E55" s="41">
        <f t="shared" si="4"/>
        <v>0.21553800131806292</v>
      </c>
      <c r="F55" s="41">
        <f t="shared" si="10"/>
        <v>1.9025890000000001</v>
      </c>
      <c r="G55" s="41">
        <f t="shared" si="5"/>
        <v>6.1352579497218604E-2</v>
      </c>
      <c r="H55" s="41">
        <f t="shared" si="6"/>
        <v>66.559796938000034</v>
      </c>
      <c r="I55" s="41">
        <f t="shared" si="7"/>
        <v>5.1603480528084618E-2</v>
      </c>
      <c r="K55" s="45" t="s">
        <v>53</v>
      </c>
      <c r="L55" s="34">
        <v>1.9025890000000001</v>
      </c>
      <c r="M55" s="45" t="s">
        <v>52</v>
      </c>
      <c r="N55" s="34">
        <v>0.1007131</v>
      </c>
      <c r="O55" s="50" t="s">
        <v>50</v>
      </c>
      <c r="P55" s="34">
        <v>12.394800400000001</v>
      </c>
    </row>
    <row r="56" spans="1:16" ht="15">
      <c r="A56" s="23" t="s">
        <v>54</v>
      </c>
      <c r="B56" s="41">
        <f t="shared" si="8"/>
        <v>1255.1372496429969</v>
      </c>
      <c r="C56" s="41">
        <f t="shared" si="3"/>
        <v>1.0313946521916593</v>
      </c>
      <c r="D56" s="41">
        <f t="shared" si="9"/>
        <v>23.581370199999999</v>
      </c>
      <c r="E56" s="41">
        <f t="shared" si="4"/>
        <v>0.56295286273103984</v>
      </c>
      <c r="F56" s="41">
        <f t="shared" si="10"/>
        <v>35.277648240000005</v>
      </c>
      <c r="G56" s="41">
        <f t="shared" si="5"/>
        <v>1.1375944663400841</v>
      </c>
      <c r="H56" s="41">
        <f t="shared" si="6"/>
        <v>1313.9962680829969</v>
      </c>
      <c r="I56" s="41">
        <f t="shared" si="7"/>
        <v>1.0187347911706868</v>
      </c>
      <c r="K56" s="45" t="s">
        <v>54</v>
      </c>
      <c r="L56" s="34">
        <v>35.277648240000005</v>
      </c>
      <c r="M56" s="45" t="s">
        <v>84</v>
      </c>
      <c r="N56" s="34">
        <v>816.69455770000002</v>
      </c>
      <c r="O56" s="50" t="s">
        <v>51</v>
      </c>
      <c r="P56" s="34">
        <v>30.678686190000011</v>
      </c>
    </row>
    <row r="57" spans="1:16" ht="15">
      <c r="A57" s="23" t="s">
        <v>55</v>
      </c>
      <c r="B57" s="41">
        <f t="shared" si="8"/>
        <v>15.609482709000016</v>
      </c>
      <c r="C57" s="41">
        <f t="shared" si="3"/>
        <v>1.282691354600466E-2</v>
      </c>
      <c r="D57" s="41">
        <f t="shared" si="9"/>
        <v>20.083563270000003</v>
      </c>
      <c r="E57" s="41">
        <f t="shared" si="4"/>
        <v>0.47945048743123775</v>
      </c>
      <c r="F57" s="41">
        <f t="shared" si="10"/>
        <v>1.454332</v>
      </c>
      <c r="G57" s="41">
        <f t="shared" si="5"/>
        <v>4.6897685020437375E-2</v>
      </c>
      <c r="H57" s="41">
        <f t="shared" si="6"/>
        <v>37.147377979000019</v>
      </c>
      <c r="I57" s="41">
        <f t="shared" si="7"/>
        <v>2.8800177951178799E-2</v>
      </c>
      <c r="K57" s="45" t="s">
        <v>55</v>
      </c>
      <c r="L57" s="34">
        <v>1.454332</v>
      </c>
      <c r="M57" s="45" t="s">
        <v>53</v>
      </c>
      <c r="N57" s="34">
        <v>55.628598728000036</v>
      </c>
      <c r="O57" s="50" t="s">
        <v>52</v>
      </c>
      <c r="P57" s="52"/>
    </row>
    <row r="58" spans="1:16" ht="15">
      <c r="A58" s="23" t="s">
        <v>56</v>
      </c>
      <c r="B58" s="41">
        <f t="shared" si="8"/>
        <v>644.70183186099985</v>
      </c>
      <c r="C58" s="41">
        <f t="shared" si="3"/>
        <v>0.52977634264996376</v>
      </c>
      <c r="D58" s="41">
        <f t="shared" si="9"/>
        <v>2.4393279999999997</v>
      </c>
      <c r="E58" s="41">
        <f t="shared" si="4"/>
        <v>5.8233540676104638E-2</v>
      </c>
      <c r="F58" s="41">
        <f t="shared" si="10"/>
        <v>20.233421999999997</v>
      </c>
      <c r="G58" s="41">
        <f t="shared" si="5"/>
        <v>0.65246494737211858</v>
      </c>
      <c r="H58" s="41">
        <f t="shared" si="6"/>
        <v>667.3745818609998</v>
      </c>
      <c r="I58" s="41">
        <f t="shared" si="7"/>
        <v>0.51741220412800015</v>
      </c>
      <c r="K58" s="45" t="s">
        <v>56</v>
      </c>
      <c r="L58" s="34">
        <v>20.233421999999997</v>
      </c>
      <c r="M58" s="45" t="s">
        <v>54</v>
      </c>
      <c r="N58" s="34">
        <v>1255.1372496429969</v>
      </c>
      <c r="O58" s="50" t="s">
        <v>84</v>
      </c>
      <c r="P58" s="52"/>
    </row>
    <row r="59" spans="1:16" ht="15">
      <c r="A59" s="23" t="s">
        <v>57</v>
      </c>
      <c r="B59" s="41">
        <f t="shared" si="8"/>
        <v>2465.7556448790215</v>
      </c>
      <c r="C59" s="41">
        <f t="shared" si="3"/>
        <v>2.0262064459189473</v>
      </c>
      <c r="D59" s="41">
        <f t="shared" si="9"/>
        <v>275.11941577000027</v>
      </c>
      <c r="E59" s="41">
        <f t="shared" si="4"/>
        <v>6.5678652846310364</v>
      </c>
      <c r="F59" s="41">
        <f t="shared" si="10"/>
        <v>20.84066799999998</v>
      </c>
      <c r="G59" s="41">
        <f t="shared" si="5"/>
        <v>0.67204674275166032</v>
      </c>
      <c r="H59" s="41">
        <f t="shared" si="6"/>
        <v>2761.7157286490219</v>
      </c>
      <c r="I59" s="41">
        <f t="shared" si="7"/>
        <v>2.1411445104046174</v>
      </c>
      <c r="K59" s="45" t="s">
        <v>57</v>
      </c>
      <c r="L59" s="34">
        <v>20.84066799999998</v>
      </c>
      <c r="M59" s="45" t="s">
        <v>55</v>
      </c>
      <c r="N59" s="34">
        <v>15.609482709000016</v>
      </c>
      <c r="O59" s="50" t="s">
        <v>53</v>
      </c>
      <c r="P59" s="34">
        <v>9.0286092099999955</v>
      </c>
    </row>
    <row r="60" spans="1:16" ht="15">
      <c r="A60" s="23" t="s">
        <v>58</v>
      </c>
      <c r="B60" s="41">
        <f t="shared" si="8"/>
        <v>323.68765874299982</v>
      </c>
      <c r="C60" s="41">
        <f t="shared" si="3"/>
        <v>0.26598662441332754</v>
      </c>
      <c r="D60" s="41">
        <f t="shared" si="9"/>
        <v>1.7477421900000001</v>
      </c>
      <c r="E60" s="41">
        <f t="shared" si="4"/>
        <v>4.1723464787314056E-2</v>
      </c>
      <c r="F60" s="41">
        <f t="shared" si="10"/>
        <v>23.945525999999983</v>
      </c>
      <c r="G60" s="41">
        <f t="shared" si="5"/>
        <v>0.77216875926314821</v>
      </c>
      <c r="H60" s="41">
        <f t="shared" si="6"/>
        <v>349.38092693299978</v>
      </c>
      <c r="I60" s="41">
        <f t="shared" si="7"/>
        <v>0.27087330023956269</v>
      </c>
      <c r="K60" s="45" t="s">
        <v>58</v>
      </c>
      <c r="L60" s="34">
        <v>23.945525999999983</v>
      </c>
      <c r="M60" s="45" t="s">
        <v>56</v>
      </c>
      <c r="N60" s="34">
        <v>644.70183186099985</v>
      </c>
      <c r="O60" s="50" t="s">
        <v>54</v>
      </c>
      <c r="P60" s="34">
        <v>23.581370199999999</v>
      </c>
    </row>
    <row r="61" spans="1:16" ht="15">
      <c r="A61" s="23" t="s">
        <v>59</v>
      </c>
      <c r="B61" s="41">
        <f t="shared" si="8"/>
        <v>750.8330920990004</v>
      </c>
      <c r="C61" s="41">
        <f t="shared" si="3"/>
        <v>0.6169884895852652</v>
      </c>
      <c r="D61" s="41">
        <f t="shared" si="9"/>
        <v>35.342884789999999</v>
      </c>
      <c r="E61" s="41">
        <f t="shared" si="4"/>
        <v>0.84373291292903008</v>
      </c>
      <c r="F61" s="41">
        <f t="shared" si="10"/>
        <v>36.244386999999982</v>
      </c>
      <c r="G61" s="41">
        <f t="shared" si="5"/>
        <v>1.1687687854525888</v>
      </c>
      <c r="H61" s="41">
        <f t="shared" si="6"/>
        <v>822.42036388900033</v>
      </c>
      <c r="I61" s="41">
        <f t="shared" si="7"/>
        <v>0.63761843013701824</v>
      </c>
      <c r="K61" s="45" t="s">
        <v>59</v>
      </c>
      <c r="L61" s="34">
        <v>36.244386999999982</v>
      </c>
      <c r="M61" s="45" t="s">
        <v>57</v>
      </c>
      <c r="N61" s="34">
        <v>2465.7556448790215</v>
      </c>
      <c r="O61" s="50" t="s">
        <v>55</v>
      </c>
      <c r="P61" s="34">
        <v>20.083563270000003</v>
      </c>
    </row>
    <row r="62" spans="1:16" ht="15">
      <c r="A62" s="23" t="s">
        <v>60</v>
      </c>
      <c r="B62" s="41">
        <f t="shared" si="8"/>
        <v>513.61932320699952</v>
      </c>
      <c r="C62" s="41">
        <f t="shared" si="3"/>
        <v>0.42206079324685464</v>
      </c>
      <c r="D62" s="41">
        <f t="shared" si="9"/>
        <v>0.20213</v>
      </c>
      <c r="E62" s="41">
        <f t="shared" si="4"/>
        <v>4.8254050200961214E-3</v>
      </c>
      <c r="F62" s="41">
        <f t="shared" si="10"/>
        <v>2.8096199999999993</v>
      </c>
      <c r="G62" s="41">
        <f t="shared" si="5"/>
        <v>9.0601509000091618E-2</v>
      </c>
      <c r="H62" s="41">
        <f t="shared" si="6"/>
        <v>516.63107320699953</v>
      </c>
      <c r="I62" s="41">
        <f t="shared" si="7"/>
        <v>0.40054150933294491</v>
      </c>
      <c r="K62" s="45" t="s">
        <v>60</v>
      </c>
      <c r="L62" s="34">
        <v>2.8096199999999993</v>
      </c>
      <c r="M62" s="45" t="s">
        <v>58</v>
      </c>
      <c r="N62" s="34">
        <v>323.68765874299982</v>
      </c>
      <c r="O62" s="50" t="s">
        <v>56</v>
      </c>
      <c r="P62" s="34">
        <v>2.4393279999999997</v>
      </c>
    </row>
    <row r="63" spans="1:16" ht="15">
      <c r="A63" s="23" t="s">
        <v>61</v>
      </c>
      <c r="B63" s="41">
        <f t="shared" si="8"/>
        <v>144.00215630399981</v>
      </c>
      <c r="C63" s="41">
        <f t="shared" si="3"/>
        <v>0.1183321218123817</v>
      </c>
      <c r="D63" s="41">
        <f t="shared" si="9"/>
        <v>18.334669399999992</v>
      </c>
      <c r="E63" s="41">
        <f t="shared" si="4"/>
        <v>0.43769952884066049</v>
      </c>
      <c r="F63" s="41">
        <f t="shared" si="10"/>
        <v>2.9236219999999995</v>
      </c>
      <c r="G63" s="41">
        <f t="shared" si="5"/>
        <v>9.4277719031707438E-2</v>
      </c>
      <c r="H63" s="41">
        <f t="shared" si="6"/>
        <v>165.2604477039998</v>
      </c>
      <c r="I63" s="41">
        <f t="shared" si="7"/>
        <v>0.12812560565801731</v>
      </c>
      <c r="K63" s="45" t="s">
        <v>61</v>
      </c>
      <c r="L63" s="34">
        <v>2.9236219999999995</v>
      </c>
      <c r="M63" s="45" t="s">
        <v>59</v>
      </c>
      <c r="N63" s="34">
        <v>750.8330920990004</v>
      </c>
      <c r="O63" s="50" t="s">
        <v>57</v>
      </c>
      <c r="P63" s="34">
        <v>275.11941577000027</v>
      </c>
    </row>
    <row r="64" spans="1:16" ht="15">
      <c r="A64" s="23" t="s">
        <v>62</v>
      </c>
      <c r="B64" s="41">
        <f t="shared" si="8"/>
        <v>2576.9717028890041</v>
      </c>
      <c r="C64" s="41">
        <f t="shared" si="3"/>
        <v>2.1175969671563335</v>
      </c>
      <c r="D64" s="41">
        <f t="shared" si="9"/>
        <v>22.892049569999994</v>
      </c>
      <c r="E64" s="41">
        <f t="shared" si="4"/>
        <v>0.54649686298603484</v>
      </c>
      <c r="F64" s="41">
        <f t="shared" si="10"/>
        <v>41.102767590000049</v>
      </c>
      <c r="G64" s="41">
        <f t="shared" si="5"/>
        <v>1.3254364532335563</v>
      </c>
      <c r="H64" s="41">
        <f t="shared" si="6"/>
        <v>2640.966520049004</v>
      </c>
      <c r="I64" s="41">
        <f t="shared" si="7"/>
        <v>2.0475282477141397</v>
      </c>
      <c r="K64" s="45" t="s">
        <v>62</v>
      </c>
      <c r="L64" s="34">
        <v>41.102767590000049</v>
      </c>
      <c r="M64" s="45" t="s">
        <v>60</v>
      </c>
      <c r="N64" s="34">
        <v>513.61932320699952</v>
      </c>
      <c r="O64" s="50" t="s">
        <v>58</v>
      </c>
      <c r="P64" s="34">
        <v>1.7477421900000001</v>
      </c>
    </row>
    <row r="65" spans="1:16" ht="15">
      <c r="A65" s="23" t="s">
        <v>63</v>
      </c>
      <c r="B65" s="41">
        <f t="shared" si="8"/>
        <v>0</v>
      </c>
      <c r="C65" s="41">
        <f t="shared" si="3"/>
        <v>0</v>
      </c>
      <c r="D65" s="41">
        <f t="shared" si="9"/>
        <v>15.447885010000002</v>
      </c>
      <c r="E65" s="41">
        <f t="shared" si="4"/>
        <v>0.36878396020937831</v>
      </c>
      <c r="F65" s="41">
        <f t="shared" si="10"/>
        <v>0.204926</v>
      </c>
      <c r="G65" s="41">
        <f t="shared" si="5"/>
        <v>6.6082263200549461E-3</v>
      </c>
      <c r="H65" s="41">
        <f t="shared" si="6"/>
        <v>15.652811010000002</v>
      </c>
      <c r="I65" s="41">
        <f t="shared" si="7"/>
        <v>1.2135546761308888E-2</v>
      </c>
      <c r="K65" s="47" t="s">
        <v>63</v>
      </c>
      <c r="L65" s="34">
        <f>0.0106+0.194326</f>
        <v>0.204926</v>
      </c>
      <c r="M65" s="45" t="s">
        <v>61</v>
      </c>
      <c r="N65" s="34">
        <v>144.00215630399981</v>
      </c>
      <c r="O65" s="50" t="s">
        <v>59</v>
      </c>
      <c r="P65" s="34">
        <v>35.342884789999999</v>
      </c>
    </row>
    <row r="66" spans="1:16" ht="15">
      <c r="A66" s="23" t="s">
        <v>64</v>
      </c>
      <c r="B66" s="41">
        <f t="shared" si="8"/>
        <v>15.575997909999996</v>
      </c>
      <c r="C66" s="41">
        <f t="shared" si="3"/>
        <v>1.2799397796130967E-2</v>
      </c>
      <c r="D66" s="41">
        <f t="shared" si="9"/>
        <v>8.2281992899999992</v>
      </c>
      <c r="E66" s="41">
        <f t="shared" si="4"/>
        <v>0.19642999139324863</v>
      </c>
      <c r="F66" s="41">
        <f t="shared" si="10"/>
        <v>1.9315610000000003</v>
      </c>
      <c r="G66" s="41">
        <f t="shared" si="5"/>
        <v>6.2286836414079491E-2</v>
      </c>
      <c r="H66" s="41">
        <f t="shared" si="6"/>
        <v>25.735758199999996</v>
      </c>
      <c r="I66" s="41">
        <f t="shared" si="7"/>
        <v>1.9952805721241411E-2</v>
      </c>
      <c r="K66" s="45" t="s">
        <v>64</v>
      </c>
      <c r="L66" s="34">
        <v>1.9315610000000003</v>
      </c>
      <c r="M66" s="45" t="s">
        <v>62</v>
      </c>
      <c r="N66" s="34">
        <v>2576.9717028890041</v>
      </c>
      <c r="O66" s="50" t="s">
        <v>60</v>
      </c>
      <c r="P66" s="34">
        <v>0.20213</v>
      </c>
    </row>
    <row r="67" spans="1:16" ht="15">
      <c r="A67" s="23" t="s">
        <v>65</v>
      </c>
      <c r="B67" s="41">
        <f t="shared" si="8"/>
        <v>794.71236138699953</v>
      </c>
      <c r="C67" s="41">
        <f t="shared" si="3"/>
        <v>0.65304577630716965</v>
      </c>
      <c r="D67" s="41">
        <f t="shared" si="9"/>
        <v>36.123709880000007</v>
      </c>
      <c r="E67" s="41">
        <f t="shared" si="4"/>
        <v>0.86237337851604368</v>
      </c>
      <c r="F67" s="41">
        <f t="shared" si="10"/>
        <v>0.46735100000000007</v>
      </c>
      <c r="G67" s="41">
        <f t="shared" si="5"/>
        <v>1.5070616607477818E-2</v>
      </c>
      <c r="H67" s="41">
        <f t="shared" si="6"/>
        <v>831.30342226699952</v>
      </c>
      <c r="I67" s="41">
        <f t="shared" si="7"/>
        <v>0.64450542125067667</v>
      </c>
      <c r="K67" s="45" t="s">
        <v>65</v>
      </c>
      <c r="L67" s="34">
        <v>0.46735100000000007</v>
      </c>
      <c r="M67" s="45" t="s">
        <v>64</v>
      </c>
      <c r="N67" s="34">
        <v>15.575997909999996</v>
      </c>
      <c r="O67" s="50" t="s">
        <v>61</v>
      </c>
      <c r="P67" s="34">
        <v>18.334669399999992</v>
      </c>
    </row>
    <row r="68" spans="1:16" ht="15">
      <c r="A68" s="23" t="s">
        <v>66</v>
      </c>
      <c r="B68" s="41">
        <f t="shared" si="8"/>
        <v>1.9907898750000002</v>
      </c>
      <c r="C68" s="41">
        <f t="shared" si="3"/>
        <v>1.6359087671856815E-3</v>
      </c>
      <c r="D68" s="41">
        <f t="shared" si="9"/>
        <v>2.16153E-3</v>
      </c>
      <c r="E68" s="41">
        <f t="shared" si="4"/>
        <v>5.1601730139456636E-5</v>
      </c>
      <c r="F68" s="41">
        <f t="shared" si="10"/>
        <v>0.14029999999999998</v>
      </c>
      <c r="G68" s="41">
        <f t="shared" si="5"/>
        <v>4.5242387627910021E-3</v>
      </c>
      <c r="H68" s="41">
        <f t="shared" si="6"/>
        <v>2.1332514050000002</v>
      </c>
      <c r="I68" s="41">
        <f t="shared" si="7"/>
        <v>1.6538992365311505E-3</v>
      </c>
      <c r="K68" s="45" t="s">
        <v>66</v>
      </c>
      <c r="L68" s="34">
        <v>0.14029999999999998</v>
      </c>
      <c r="M68" s="45" t="s">
        <v>65</v>
      </c>
      <c r="N68" s="34">
        <v>794.71236138699953</v>
      </c>
      <c r="O68" s="50" t="s">
        <v>62</v>
      </c>
      <c r="P68" s="34">
        <v>22.892049569999994</v>
      </c>
    </row>
    <row r="69" spans="1:16" ht="15">
      <c r="A69" s="23" t="s">
        <v>67</v>
      </c>
      <c r="B69" s="41">
        <f t="shared" si="8"/>
        <v>0.72693969000000003</v>
      </c>
      <c r="C69" s="41">
        <f t="shared" si="3"/>
        <v>5.9735436020651915E-4</v>
      </c>
      <c r="D69" s="41">
        <f t="shared" si="9"/>
        <v>3.24</v>
      </c>
      <c r="E69" s="41">
        <f t="shared" si="4"/>
        <v>7.7347807179099753E-2</v>
      </c>
      <c r="F69" s="41">
        <f t="shared" si="10"/>
        <v>8.6301000000000003E-2</v>
      </c>
      <c r="G69" s="41">
        <f t="shared" si="5"/>
        <v>2.7829389128127321E-3</v>
      </c>
      <c r="H69" s="41">
        <f t="shared" si="6"/>
        <v>4.0532406900000009</v>
      </c>
      <c r="I69" s="41">
        <f t="shared" si="7"/>
        <v>3.1424574088903482E-3</v>
      </c>
      <c r="K69" s="45" t="s">
        <v>67</v>
      </c>
      <c r="L69" s="34">
        <v>8.6301000000000003E-2</v>
      </c>
      <c r="M69" s="45" t="s">
        <v>66</v>
      </c>
      <c r="N69" s="34">
        <v>1.9907898750000002</v>
      </c>
      <c r="O69" s="50" t="s">
        <v>63</v>
      </c>
      <c r="P69" s="34">
        <v>15.447885010000002</v>
      </c>
    </row>
    <row r="70" spans="1:16" ht="15">
      <c r="A70" s="23" t="s">
        <v>68</v>
      </c>
      <c r="B70" s="41">
        <f t="shared" si="8"/>
        <v>1583.8035620050016</v>
      </c>
      <c r="C70" s="41">
        <f t="shared" si="3"/>
        <v>1.3014724281656762</v>
      </c>
      <c r="D70" s="41">
        <f t="shared" si="9"/>
        <v>102.42734669000004</v>
      </c>
      <c r="E70" s="41">
        <f t="shared" si="4"/>
        <v>2.445225512853372</v>
      </c>
      <c r="F70" s="41">
        <f t="shared" si="10"/>
        <v>386.04602500000055</v>
      </c>
      <c r="G70" s="41">
        <f t="shared" si="5"/>
        <v>12.448783966688431</v>
      </c>
      <c r="H70" s="41">
        <f t="shared" si="6"/>
        <v>2072.2769336950023</v>
      </c>
      <c r="I70" s="41">
        <f t="shared" si="7"/>
        <v>1.6066260312713951</v>
      </c>
      <c r="K70" s="45" t="s">
        <v>68</v>
      </c>
      <c r="L70" s="34">
        <v>386.04602500000055</v>
      </c>
      <c r="M70" s="45" t="s">
        <v>67</v>
      </c>
      <c r="N70" s="34">
        <v>0.72693969000000003</v>
      </c>
      <c r="O70" s="50" t="s">
        <v>64</v>
      </c>
      <c r="P70" s="34">
        <v>8.2281992899999992</v>
      </c>
    </row>
    <row r="71" spans="1:16" ht="15">
      <c r="A71" s="23" t="s">
        <v>69</v>
      </c>
      <c r="B71" s="41">
        <f t="shared" si="8"/>
        <v>8199.553013890998</v>
      </c>
      <c r="C71" s="41">
        <f t="shared" si="3"/>
        <v>6.7378887299334194</v>
      </c>
      <c r="D71" s="41">
        <f t="shared" si="9"/>
        <v>544.57394875000068</v>
      </c>
      <c r="E71" s="41">
        <f t="shared" si="4"/>
        <v>13.000494068727161</v>
      </c>
      <c r="F71" s="41">
        <f t="shared" si="10"/>
        <v>537.37671599999987</v>
      </c>
      <c r="G71" s="41">
        <f t="shared" si="5"/>
        <v>17.328728216311699</v>
      </c>
      <c r="H71" s="41">
        <f t="shared" si="6"/>
        <v>9281.5036786409983</v>
      </c>
      <c r="I71" s="41">
        <f t="shared" si="7"/>
        <v>7.1959037795479199</v>
      </c>
      <c r="K71" s="45" t="s">
        <v>69</v>
      </c>
      <c r="L71" s="34">
        <v>537.37671599999987</v>
      </c>
      <c r="M71" s="45" t="s">
        <v>68</v>
      </c>
      <c r="N71" s="34">
        <v>1583.8035620050016</v>
      </c>
      <c r="O71" s="50" t="s">
        <v>65</v>
      </c>
      <c r="P71" s="34">
        <v>36.123709880000007</v>
      </c>
    </row>
    <row r="72" spans="1:16" ht="15">
      <c r="A72" s="23" t="s">
        <v>70</v>
      </c>
      <c r="B72" s="41">
        <f t="shared" ref="B72:B77" si="11">IFERROR(INDEX(N:N,MATCH(A72,M:M,0),1),0)</f>
        <v>400.97048703500002</v>
      </c>
      <c r="C72" s="41">
        <f t="shared" si="3"/>
        <v>0.32949290297313227</v>
      </c>
      <c r="D72" s="41">
        <f t="shared" ref="D72:D77" si="12">IFERROR(INDEX(P:P,MATCH(A72,O:O,0),1),0)</f>
        <v>160.37957949999998</v>
      </c>
      <c r="E72" s="41">
        <f t="shared" si="4"/>
        <v>3.8287064168614502</v>
      </c>
      <c r="F72" s="41">
        <f t="shared" ref="F72:F77" si="13">IFERROR(INDEX(L:L,MATCH(A72,K:K,0),1),0)</f>
        <v>4.956779</v>
      </c>
      <c r="G72" s="41">
        <f t="shared" si="5"/>
        <v>0.15984071055159246</v>
      </c>
      <c r="H72" s="41">
        <f t="shared" si="6"/>
        <v>566.30684553499998</v>
      </c>
      <c r="I72" s="41">
        <f t="shared" si="7"/>
        <v>0.43905488930063563</v>
      </c>
      <c r="K72" s="45" t="s">
        <v>70</v>
      </c>
      <c r="L72" s="34">
        <v>4.956779</v>
      </c>
      <c r="M72" s="45" t="s">
        <v>69</v>
      </c>
      <c r="N72" s="34">
        <v>8199.553013890998</v>
      </c>
      <c r="O72" s="50" t="s">
        <v>66</v>
      </c>
      <c r="P72" s="34">
        <v>2.16153E-3</v>
      </c>
    </row>
    <row r="73" spans="1:16" ht="15">
      <c r="A73" s="23" t="s">
        <v>71</v>
      </c>
      <c r="B73" s="41">
        <f t="shared" si="11"/>
        <v>7.3774528619999984</v>
      </c>
      <c r="C73" s="41">
        <f t="shared" ref="C73:C77" si="14">(B73/B$78)*100</f>
        <v>6.0623373506181275E-3</v>
      </c>
      <c r="D73" s="41">
        <f t="shared" si="12"/>
        <v>0.47496175000000002</v>
      </c>
      <c r="E73" s="41">
        <f t="shared" ref="E73:E77" si="15">(D73/D$78)*100</f>
        <v>1.1338657363101169E-2</v>
      </c>
      <c r="F73" s="41">
        <f t="shared" si="13"/>
        <v>2.2623789999999997</v>
      </c>
      <c r="G73" s="41">
        <f t="shared" ref="G73:G77" si="16">(F73/F$78)*100</f>
        <v>7.295468829596824E-2</v>
      </c>
      <c r="H73" s="41">
        <f t="shared" ref="H73:H77" si="17">F73+D73+B73</f>
        <v>10.114793611999998</v>
      </c>
      <c r="I73" s="41">
        <f t="shared" ref="I73:I77" si="18">(H73/H$78)*100</f>
        <v>7.8419493329980727E-3</v>
      </c>
      <c r="K73" s="45" t="s">
        <v>71</v>
      </c>
      <c r="L73" s="34">
        <v>2.2623789999999997</v>
      </c>
      <c r="M73" s="45" t="s">
        <v>70</v>
      </c>
      <c r="N73" s="34">
        <v>400.97048703500002</v>
      </c>
      <c r="O73" s="50" t="s">
        <v>67</v>
      </c>
      <c r="P73" s="34">
        <v>3.24</v>
      </c>
    </row>
    <row r="74" spans="1:16" ht="15">
      <c r="A74" s="23" t="s">
        <v>72</v>
      </c>
      <c r="B74" s="41">
        <f t="shared" si="11"/>
        <v>2959.8645321779891</v>
      </c>
      <c r="C74" s="41">
        <f t="shared" si="14"/>
        <v>2.4322347620297786</v>
      </c>
      <c r="D74" s="41">
        <f t="shared" si="12"/>
        <v>82.171435140000014</v>
      </c>
      <c r="E74" s="41">
        <f t="shared" si="15"/>
        <v>1.9616605928514268</v>
      </c>
      <c r="F74" s="41">
        <f t="shared" si="13"/>
        <v>16.324193999999984</v>
      </c>
      <c r="G74" s="41">
        <f t="shared" si="16"/>
        <v>0.52640449940213985</v>
      </c>
      <c r="H74" s="41">
        <f t="shared" si="17"/>
        <v>3058.360161317989</v>
      </c>
      <c r="I74" s="41">
        <f t="shared" si="18"/>
        <v>2.3711314681361277</v>
      </c>
      <c r="K74" s="45" t="s">
        <v>72</v>
      </c>
      <c r="L74" s="34">
        <v>16.324193999999984</v>
      </c>
      <c r="M74" s="45" t="s">
        <v>71</v>
      </c>
      <c r="N74" s="34">
        <v>7.3774528619999984</v>
      </c>
      <c r="O74" s="50" t="s">
        <v>68</v>
      </c>
      <c r="P74" s="34">
        <v>102.42734669000004</v>
      </c>
    </row>
    <row r="75" spans="1:16" ht="15">
      <c r="A75" s="24" t="s">
        <v>83</v>
      </c>
      <c r="B75" s="41">
        <f t="shared" si="11"/>
        <v>0</v>
      </c>
      <c r="C75" s="41">
        <f t="shared" si="14"/>
        <v>0</v>
      </c>
      <c r="D75" s="41">
        <f t="shared" si="12"/>
        <v>3.24751265</v>
      </c>
      <c r="E75" s="41">
        <f t="shared" si="15"/>
        <v>7.7527155019718297E-2</v>
      </c>
      <c r="F75" s="41">
        <f t="shared" si="13"/>
        <v>25.247811000000002</v>
      </c>
      <c r="G75" s="41">
        <f t="shared" si="16"/>
        <v>0.814163401295945</v>
      </c>
      <c r="H75" s="41">
        <f t="shared" si="17"/>
        <v>28.495323650000003</v>
      </c>
      <c r="I75" s="41">
        <f t="shared" si="18"/>
        <v>2.2092283131271644E-2</v>
      </c>
      <c r="K75" s="45" t="s">
        <v>83</v>
      </c>
      <c r="L75" s="34">
        <v>25.247811000000002</v>
      </c>
      <c r="M75" s="45" t="s">
        <v>72</v>
      </c>
      <c r="N75" s="34">
        <v>2959.8645321779891</v>
      </c>
      <c r="O75" s="50" t="s">
        <v>69</v>
      </c>
      <c r="P75" s="34">
        <v>544.57394875000068</v>
      </c>
    </row>
    <row r="76" spans="1:16" ht="15">
      <c r="A76" s="24" t="s">
        <v>84</v>
      </c>
      <c r="B76" s="41">
        <f t="shared" si="11"/>
        <v>816.69455770000002</v>
      </c>
      <c r="C76" s="41">
        <f t="shared" si="14"/>
        <v>0.6711093942319063</v>
      </c>
      <c r="D76" s="41">
        <f t="shared" si="12"/>
        <v>0</v>
      </c>
      <c r="E76" s="41">
        <f t="shared" si="15"/>
        <v>0</v>
      </c>
      <c r="F76" s="41">
        <f t="shared" si="13"/>
        <v>0</v>
      </c>
      <c r="G76" s="41">
        <f t="shared" si="16"/>
        <v>0</v>
      </c>
      <c r="H76" s="41">
        <f t="shared" si="17"/>
        <v>816.69455770000002</v>
      </c>
      <c r="I76" s="41">
        <f t="shared" si="18"/>
        <v>0.63317924099019895</v>
      </c>
      <c r="K76" s="45" t="s">
        <v>85</v>
      </c>
      <c r="L76" s="34">
        <v>0.41658000000000001</v>
      </c>
      <c r="O76" s="50" t="s">
        <v>70</v>
      </c>
      <c r="P76" s="34">
        <v>160.37957949999998</v>
      </c>
    </row>
    <row r="77" spans="1:16" ht="15">
      <c r="A77" s="24" t="s">
        <v>85</v>
      </c>
      <c r="B77" s="41">
        <f t="shared" si="11"/>
        <v>2059.1671218069973</v>
      </c>
      <c r="C77" s="41">
        <f t="shared" si="14"/>
        <v>1.6920969862098443</v>
      </c>
      <c r="D77" s="41">
        <f t="shared" si="12"/>
        <v>0</v>
      </c>
      <c r="E77" s="41">
        <f t="shared" si="15"/>
        <v>0</v>
      </c>
      <c r="F77" s="41">
        <f t="shared" si="13"/>
        <v>0.41658000000000001</v>
      </c>
      <c r="G77" s="41">
        <f t="shared" si="16"/>
        <v>1.343340972062349E-2</v>
      </c>
      <c r="H77" s="41">
        <f t="shared" si="17"/>
        <v>2059.5837018069974</v>
      </c>
      <c r="I77" s="41">
        <f t="shared" si="18"/>
        <v>1.5967850315282428</v>
      </c>
      <c r="O77" s="50" t="s">
        <v>71</v>
      </c>
      <c r="P77" s="34">
        <v>0.47496175000000002</v>
      </c>
    </row>
    <row r="78" spans="1:16" ht="15.75" thickBot="1">
      <c r="A78" s="25" t="s">
        <v>73</v>
      </c>
      <c r="B78" s="42">
        <f>SUM(B8:B77)</f>
        <v>121693.20899385084</v>
      </c>
      <c r="C78" s="42">
        <f t="shared" ref="C78:I78" si="19">SUM(C8:C77)</f>
        <v>100.00000000000003</v>
      </c>
      <c r="D78" s="42">
        <f t="shared" si="19"/>
        <v>4188.8711757500014</v>
      </c>
      <c r="E78" s="42">
        <f t="shared" si="19"/>
        <v>100</v>
      </c>
      <c r="F78" s="42">
        <f>SUM(F8:F77)</f>
        <v>3101.0741774700004</v>
      </c>
      <c r="G78" s="42">
        <f t="shared" si="19"/>
        <v>100</v>
      </c>
      <c r="H78" s="42">
        <f t="shared" si="19"/>
        <v>128983.15434707086</v>
      </c>
      <c r="I78" s="42">
        <f t="shared" si="19"/>
        <v>99.999999999999972</v>
      </c>
      <c r="O78" s="50" t="s">
        <v>72</v>
      </c>
      <c r="P78" s="34">
        <v>82.171435140000014</v>
      </c>
    </row>
  </sheetData>
  <sortState ref="K9:L77">
    <sortCondition ref="K9:K77"/>
  </sortState>
  <mergeCells count="4">
    <mergeCell ref="B6:C6"/>
    <mergeCell ref="D6:E6"/>
    <mergeCell ref="F6:G6"/>
    <mergeCell ref="H6:I6"/>
  </mergeCells>
  <pageMargins left="0.7" right="0.7" top="0.75" bottom="0.75" header="0.3" footer="0.3"/>
  <pageSetup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6"/>
  <sheetViews>
    <sheetView zoomScaleNormal="133" zoomScaleSheetLayoutView="143" workbookViewId="0">
      <selection activeCell="G70" sqref="G70"/>
    </sheetView>
  </sheetViews>
  <sheetFormatPr defaultRowHeight="12.75"/>
  <cols>
    <col min="1" max="1" width="35.85546875" style="11" customWidth="1"/>
    <col min="2" max="9" width="11.42578125" style="3" customWidth="1"/>
    <col min="10" max="10" width="9.140625" style="4"/>
    <col min="11" max="16" width="8.5703125" style="4" hidden="1" customWidth="1"/>
    <col min="17" max="16384" width="9.140625" style="4"/>
  </cols>
  <sheetData>
    <row r="1" spans="1:16" ht="18.75">
      <c r="A1" s="1" t="s">
        <v>0</v>
      </c>
      <c r="B1" s="2"/>
      <c r="C1" s="2"/>
      <c r="D1" s="2"/>
    </row>
    <row r="2" spans="1:16" ht="18.75">
      <c r="A2" s="5" t="s">
        <v>74</v>
      </c>
      <c r="B2" s="2"/>
      <c r="C2" s="2"/>
      <c r="D2" s="2"/>
    </row>
    <row r="3" spans="1:16" ht="18.75">
      <c r="A3" s="5" t="s">
        <v>75</v>
      </c>
      <c r="B3" s="2"/>
      <c r="C3" s="2"/>
      <c r="D3" s="2"/>
    </row>
    <row r="6" spans="1:16">
      <c r="A6" s="6"/>
      <c r="B6" s="71" t="s">
        <v>1</v>
      </c>
      <c r="C6" s="71"/>
      <c r="D6" s="71" t="s">
        <v>2</v>
      </c>
      <c r="E6" s="71"/>
      <c r="F6" s="72" t="s">
        <v>76</v>
      </c>
      <c r="G6" s="72"/>
      <c r="H6" s="71" t="s">
        <v>3</v>
      </c>
      <c r="I6" s="71"/>
      <c r="K6" s="11" t="s">
        <v>89</v>
      </c>
      <c r="L6" s="28"/>
      <c r="M6" s="11" t="s">
        <v>90</v>
      </c>
      <c r="N6" s="28"/>
      <c r="O6" s="11" t="s">
        <v>91</v>
      </c>
      <c r="P6" s="28"/>
    </row>
    <row r="7" spans="1:16" s="10" customFormat="1" ht="15">
      <c r="A7" s="7" t="s">
        <v>92</v>
      </c>
      <c r="B7" s="26" t="s">
        <v>4</v>
      </c>
      <c r="C7" s="8" t="s">
        <v>5</v>
      </c>
      <c r="D7" s="26" t="s">
        <v>4</v>
      </c>
      <c r="E7" s="8" t="s">
        <v>5</v>
      </c>
      <c r="F7" s="35" t="s">
        <v>4</v>
      </c>
      <c r="G7" s="9" t="s">
        <v>5</v>
      </c>
      <c r="H7" s="26" t="s">
        <v>4</v>
      </c>
      <c r="I7" s="8" t="s">
        <v>5</v>
      </c>
      <c r="K7" s="30" t="s">
        <v>87</v>
      </c>
      <c r="L7" s="30" t="s">
        <v>88</v>
      </c>
      <c r="M7" s="30" t="s">
        <v>87</v>
      </c>
      <c r="N7" s="33" t="s">
        <v>88</v>
      </c>
      <c r="O7" s="30" t="s">
        <v>87</v>
      </c>
      <c r="P7" s="33" t="s">
        <v>88</v>
      </c>
    </row>
    <row r="8" spans="1:16" ht="15">
      <c r="B8" s="28"/>
      <c r="D8" s="28"/>
      <c r="F8" s="36"/>
      <c r="G8" s="12"/>
      <c r="H8" s="28"/>
      <c r="K8" s="31" t="s">
        <v>6</v>
      </c>
      <c r="L8" s="32">
        <v>1.4651000000000001E-2</v>
      </c>
      <c r="M8" s="31" t="s">
        <v>6</v>
      </c>
      <c r="N8" s="34">
        <v>71.817440719999979</v>
      </c>
      <c r="O8" s="31" t="s">
        <v>6</v>
      </c>
      <c r="P8" s="34">
        <v>0.98019999999999996</v>
      </c>
    </row>
    <row r="9" spans="1:16" ht="12" customHeight="1">
      <c r="A9" s="13" t="s">
        <v>6</v>
      </c>
      <c r="B9" s="27">
        <f>IFERROR(INDEX(N:N,MATCH(A9,M:M,0),1),0)</f>
        <v>71.817440719999979</v>
      </c>
      <c r="C9" s="39">
        <f>(B9/$B$76)*100</f>
        <v>17.311416912705266</v>
      </c>
      <c r="D9" s="27">
        <f>IFERROR(INDEX(L:L,MATCH(A9,K:K,0),1),0)</f>
        <v>1.4651000000000001E-2</v>
      </c>
      <c r="E9" s="39">
        <f>(D9/$D$76)*100</f>
        <v>1.6065505703272174E-2</v>
      </c>
      <c r="F9" s="37">
        <f>IFERROR(INDEX(P:P,MATCH(A9,O:O,0),1),0)</f>
        <v>0.98019999999999996</v>
      </c>
      <c r="G9" s="14">
        <f>(F9/$F$76)*100</f>
        <v>1.1989934668800688</v>
      </c>
      <c r="H9" s="27">
        <f>F9+D9+B9</f>
        <v>72.812291719999976</v>
      </c>
      <c r="I9" s="39">
        <f>(H9/$H$76)*100</f>
        <v>12.38718814243037</v>
      </c>
      <c r="K9" s="31" t="s">
        <v>7</v>
      </c>
      <c r="L9" s="32">
        <v>9.9220000000000003E-2</v>
      </c>
      <c r="M9" s="31" t="s">
        <v>8</v>
      </c>
      <c r="N9" s="34">
        <v>14.329278269999998</v>
      </c>
      <c r="O9" s="31" t="s">
        <v>8</v>
      </c>
      <c r="P9" s="34">
        <v>10.99594037</v>
      </c>
    </row>
    <row r="10" spans="1:16" ht="15">
      <c r="A10" s="13" t="s">
        <v>7</v>
      </c>
      <c r="B10" s="27">
        <f t="shared" ref="B10:B73" si="0">IFERROR(INDEX(N:N,MATCH(A10,M:M,0),1),0)</f>
        <v>0</v>
      </c>
      <c r="C10" s="39">
        <f t="shared" ref="C10:C73" si="1">(B10/$B$76)*100</f>
        <v>0</v>
      </c>
      <c r="D10" s="27">
        <f t="shared" ref="D10:D73" si="2">IFERROR(INDEX(L:L,MATCH(A10,K:K,0),1),0)</f>
        <v>9.9220000000000003E-2</v>
      </c>
      <c r="E10" s="39">
        <f t="shared" ref="E10:E73" si="3">(D10/$D$76)*100</f>
        <v>0.10879936358464713</v>
      </c>
      <c r="F10" s="37">
        <f t="shared" ref="F10:F73" si="4">IFERROR(INDEX(P:P,MATCH(A10,O:O,0),1),0)</f>
        <v>0</v>
      </c>
      <c r="G10" s="14">
        <f t="shared" ref="G10:G73" si="5">(F10/$F$76)*100</f>
        <v>0</v>
      </c>
      <c r="H10" s="27">
        <f t="shared" ref="H10:H73" si="6">F10+D10+B10</f>
        <v>9.9220000000000003E-2</v>
      </c>
      <c r="I10" s="39">
        <f t="shared" ref="I10:I73" si="7">(H10/$H$76)*100</f>
        <v>1.6879798430439262E-2</v>
      </c>
      <c r="K10" s="31" t="s">
        <v>8</v>
      </c>
      <c r="L10" s="32">
        <v>10.74110076</v>
      </c>
      <c r="M10" s="31" t="s">
        <v>11</v>
      </c>
      <c r="N10" s="34">
        <v>4.1017004700000008</v>
      </c>
      <c r="O10" s="31" t="s">
        <v>9</v>
      </c>
      <c r="P10" s="34">
        <v>0.136911</v>
      </c>
    </row>
    <row r="11" spans="1:16" ht="15">
      <c r="A11" s="13" t="s">
        <v>8</v>
      </c>
      <c r="B11" s="27">
        <f t="shared" si="0"/>
        <v>14.329278269999998</v>
      </c>
      <c r="C11" s="39">
        <f t="shared" si="1"/>
        <v>3.4540371768087432</v>
      </c>
      <c r="D11" s="27">
        <f t="shared" si="2"/>
        <v>10.74110076</v>
      </c>
      <c r="E11" s="39">
        <f t="shared" si="3"/>
        <v>11.778118593898101</v>
      </c>
      <c r="F11" s="37">
        <f t="shared" si="4"/>
        <v>10.99594037</v>
      </c>
      <c r="G11" s="14">
        <f t="shared" si="5"/>
        <v>13.450378153267501</v>
      </c>
      <c r="H11" s="27">
        <f t="shared" si="6"/>
        <v>36.066319399999998</v>
      </c>
      <c r="I11" s="39">
        <f t="shared" si="7"/>
        <v>6.1357811086458485</v>
      </c>
      <c r="K11" s="31" t="s">
        <v>11</v>
      </c>
      <c r="L11" s="32">
        <v>0.45598772999999998</v>
      </c>
      <c r="M11" s="31" t="s">
        <v>13</v>
      </c>
      <c r="N11" s="34">
        <v>4.58044355</v>
      </c>
      <c r="O11" s="31" t="s">
        <v>13</v>
      </c>
      <c r="P11" s="34">
        <v>3.7522772099999999</v>
      </c>
    </row>
    <row r="12" spans="1:16" ht="15">
      <c r="A12" s="13" t="s">
        <v>9</v>
      </c>
      <c r="B12" s="27">
        <f t="shared" si="0"/>
        <v>0</v>
      </c>
      <c r="C12" s="39">
        <f t="shared" si="1"/>
        <v>0</v>
      </c>
      <c r="D12" s="27">
        <f t="shared" si="2"/>
        <v>0</v>
      </c>
      <c r="E12" s="39">
        <f t="shared" si="3"/>
        <v>0</v>
      </c>
      <c r="F12" s="37">
        <f t="shared" si="4"/>
        <v>0.136911</v>
      </c>
      <c r="G12" s="14">
        <f t="shared" si="5"/>
        <v>0.16747132681495316</v>
      </c>
      <c r="H12" s="27">
        <f t="shared" si="6"/>
        <v>0.136911</v>
      </c>
      <c r="I12" s="39">
        <f t="shared" si="7"/>
        <v>2.3291978259522981E-2</v>
      </c>
      <c r="K12" s="31" t="s">
        <v>13</v>
      </c>
      <c r="L12" s="32">
        <v>0.60585909000000004</v>
      </c>
      <c r="M12" s="31" t="s">
        <v>15</v>
      </c>
      <c r="N12" s="34">
        <v>23.858850139999998</v>
      </c>
      <c r="O12" s="31" t="s">
        <v>16</v>
      </c>
      <c r="P12" s="34">
        <v>0.87159799999999998</v>
      </c>
    </row>
    <row r="13" spans="1:16" ht="15">
      <c r="A13" s="13" t="s">
        <v>10</v>
      </c>
      <c r="B13" s="27">
        <f t="shared" si="0"/>
        <v>0</v>
      </c>
      <c r="C13" s="39">
        <f t="shared" si="1"/>
        <v>0</v>
      </c>
      <c r="D13" s="27">
        <f t="shared" si="2"/>
        <v>0</v>
      </c>
      <c r="E13" s="39">
        <f t="shared" si="3"/>
        <v>0</v>
      </c>
      <c r="F13" s="37">
        <f t="shared" si="4"/>
        <v>0</v>
      </c>
      <c r="G13" s="14">
        <f t="shared" si="5"/>
        <v>0</v>
      </c>
      <c r="H13" s="27">
        <f t="shared" si="6"/>
        <v>0</v>
      </c>
      <c r="I13" s="39">
        <f t="shared" si="7"/>
        <v>0</v>
      </c>
      <c r="K13" s="31" t="s">
        <v>15</v>
      </c>
      <c r="L13" s="32">
        <v>3.7948301199999985</v>
      </c>
      <c r="M13" s="31" t="s">
        <v>16</v>
      </c>
      <c r="N13" s="34">
        <v>0.28211602000000002</v>
      </c>
      <c r="O13" s="31" t="s">
        <v>17</v>
      </c>
      <c r="P13" s="34">
        <v>27.554549999999999</v>
      </c>
    </row>
    <row r="14" spans="1:16" ht="15">
      <c r="A14" s="13" t="s">
        <v>11</v>
      </c>
      <c r="B14" s="27">
        <f t="shared" si="0"/>
        <v>4.1017004700000008</v>
      </c>
      <c r="C14" s="39">
        <f t="shared" si="1"/>
        <v>0.98870477944273327</v>
      </c>
      <c r="D14" s="27">
        <f t="shared" si="2"/>
        <v>0.45598772999999998</v>
      </c>
      <c r="E14" s="39">
        <f t="shared" si="3"/>
        <v>0.50001184062092219</v>
      </c>
      <c r="F14" s="37">
        <f t="shared" si="4"/>
        <v>0</v>
      </c>
      <c r="G14" s="14">
        <f t="shared" si="5"/>
        <v>0</v>
      </c>
      <c r="H14" s="27">
        <f t="shared" si="6"/>
        <v>4.5576882000000012</v>
      </c>
      <c r="I14" s="39">
        <f t="shared" si="7"/>
        <v>0.77537651808900998</v>
      </c>
      <c r="K14" s="31" t="s">
        <v>16</v>
      </c>
      <c r="L14" s="32">
        <v>8.8099185999999996</v>
      </c>
      <c r="M14" s="31" t="s">
        <v>17</v>
      </c>
      <c r="N14" s="34">
        <v>90.442149620000023</v>
      </c>
      <c r="O14" s="31" t="s">
        <v>21</v>
      </c>
      <c r="P14" s="34">
        <v>6.5679550799999999</v>
      </c>
    </row>
    <row r="15" spans="1:16" ht="15">
      <c r="A15" s="13" t="s">
        <v>12</v>
      </c>
      <c r="B15" s="27">
        <f t="shared" si="0"/>
        <v>0</v>
      </c>
      <c r="C15" s="39">
        <f t="shared" si="1"/>
        <v>0</v>
      </c>
      <c r="D15" s="27">
        <f t="shared" si="2"/>
        <v>0</v>
      </c>
      <c r="E15" s="39">
        <f t="shared" si="3"/>
        <v>0</v>
      </c>
      <c r="F15" s="37">
        <f t="shared" si="4"/>
        <v>0</v>
      </c>
      <c r="G15" s="14">
        <f t="shared" si="5"/>
        <v>0</v>
      </c>
      <c r="H15" s="27">
        <f t="shared" si="6"/>
        <v>0</v>
      </c>
      <c r="I15" s="39">
        <f t="shared" si="7"/>
        <v>0</v>
      </c>
      <c r="K15" s="31" t="s">
        <v>17</v>
      </c>
      <c r="L15" s="32">
        <v>1.04453474</v>
      </c>
      <c r="M15" s="31" t="s">
        <v>18</v>
      </c>
      <c r="N15" s="34">
        <v>0.36796970999999995</v>
      </c>
      <c r="O15" s="31" t="s">
        <v>22</v>
      </c>
      <c r="P15" s="34">
        <v>4.74552</v>
      </c>
    </row>
    <row r="16" spans="1:16" ht="15">
      <c r="A16" s="13" t="s">
        <v>13</v>
      </c>
      <c r="B16" s="27">
        <f t="shared" si="0"/>
        <v>4.58044355</v>
      </c>
      <c r="C16" s="39">
        <f t="shared" si="1"/>
        <v>1.1041046178227245</v>
      </c>
      <c r="D16" s="27">
        <f t="shared" si="2"/>
        <v>0.60585909000000004</v>
      </c>
      <c r="E16" s="39">
        <f t="shared" si="3"/>
        <v>0.66435278586951674</v>
      </c>
      <c r="F16" s="37">
        <f t="shared" si="4"/>
        <v>3.7522772099999999</v>
      </c>
      <c r="G16" s="14">
        <f t="shared" si="5"/>
        <v>4.5898345855059901</v>
      </c>
      <c r="H16" s="27">
        <f t="shared" si="6"/>
        <v>8.93857985</v>
      </c>
      <c r="I16" s="39">
        <f t="shared" si="7"/>
        <v>1.5206755303606734</v>
      </c>
      <c r="K16" s="31" t="s">
        <v>19</v>
      </c>
      <c r="L16" s="32">
        <v>8.9499999999999996E-2</v>
      </c>
      <c r="M16" s="31" t="s">
        <v>21</v>
      </c>
      <c r="N16" s="34">
        <v>1.5054120000000001E-2</v>
      </c>
      <c r="O16" s="31" t="s">
        <v>24</v>
      </c>
      <c r="P16" s="34">
        <v>8.2505369999999995E-2</v>
      </c>
    </row>
    <row r="17" spans="1:16" ht="15">
      <c r="A17" s="13" t="s">
        <v>14</v>
      </c>
      <c r="B17" s="27">
        <f t="shared" si="0"/>
        <v>0</v>
      </c>
      <c r="C17" s="39">
        <f t="shared" si="1"/>
        <v>0</v>
      </c>
      <c r="D17" s="27">
        <f t="shared" si="2"/>
        <v>0</v>
      </c>
      <c r="E17" s="39">
        <f t="shared" si="3"/>
        <v>0</v>
      </c>
      <c r="F17" s="37">
        <f t="shared" si="4"/>
        <v>0</v>
      </c>
      <c r="G17" s="14">
        <f t="shared" si="5"/>
        <v>0</v>
      </c>
      <c r="H17" s="27">
        <f t="shared" si="6"/>
        <v>0</v>
      </c>
      <c r="I17" s="39">
        <f t="shared" si="7"/>
        <v>0</v>
      </c>
      <c r="K17" s="31" t="s">
        <v>20</v>
      </c>
      <c r="L17" s="32">
        <v>0.10378778</v>
      </c>
      <c r="M17" s="31" t="s">
        <v>22</v>
      </c>
      <c r="N17" s="34">
        <v>7.23845282</v>
      </c>
      <c r="O17" s="31" t="s">
        <v>25</v>
      </c>
      <c r="P17" s="34">
        <v>2.1303461399999999</v>
      </c>
    </row>
    <row r="18" spans="1:16" ht="15">
      <c r="A18" s="13" t="s">
        <v>15</v>
      </c>
      <c r="B18" s="27">
        <f t="shared" si="0"/>
        <v>23.858850139999998</v>
      </c>
      <c r="C18" s="39">
        <f t="shared" si="1"/>
        <v>5.7511169667213462</v>
      </c>
      <c r="D18" s="27">
        <f t="shared" si="2"/>
        <v>3.7948301199999985</v>
      </c>
      <c r="E18" s="39">
        <f t="shared" si="3"/>
        <v>4.161208445553819</v>
      </c>
      <c r="F18" s="37">
        <f t="shared" si="4"/>
        <v>0</v>
      </c>
      <c r="G18" s="14">
        <f t="shared" si="5"/>
        <v>0</v>
      </c>
      <c r="H18" s="27">
        <f t="shared" si="6"/>
        <v>27.653680259999994</v>
      </c>
      <c r="I18" s="39">
        <f t="shared" si="7"/>
        <v>4.704581220002189</v>
      </c>
      <c r="K18" s="31" t="s">
        <v>21</v>
      </c>
      <c r="L18" s="32">
        <v>7.7799999999999994E-2</v>
      </c>
      <c r="M18" s="31" t="s">
        <v>24</v>
      </c>
      <c r="N18" s="34">
        <v>0.39638025999999998</v>
      </c>
      <c r="O18" s="31" t="s">
        <v>27</v>
      </c>
      <c r="P18" s="34">
        <v>0.12472564999999999</v>
      </c>
    </row>
    <row r="19" spans="1:16" ht="15">
      <c r="A19" s="13" t="s">
        <v>16</v>
      </c>
      <c r="B19" s="27">
        <f t="shared" si="0"/>
        <v>0.28211602000000002</v>
      </c>
      <c r="C19" s="39">
        <f t="shared" si="1"/>
        <v>6.8003370643825112E-2</v>
      </c>
      <c r="D19" s="27">
        <f t="shared" si="2"/>
        <v>8.8099185999999996</v>
      </c>
      <c r="E19" s="39">
        <f t="shared" si="3"/>
        <v>9.6604871690439964</v>
      </c>
      <c r="F19" s="37">
        <f t="shared" si="4"/>
        <v>0.87159799999999998</v>
      </c>
      <c r="G19" s="14">
        <f t="shared" si="5"/>
        <v>1.0661500793161949</v>
      </c>
      <c r="H19" s="27">
        <f t="shared" si="6"/>
        <v>9.9636326200000003</v>
      </c>
      <c r="I19" s="39">
        <f t="shared" si="7"/>
        <v>1.6950625908138426</v>
      </c>
      <c r="K19" s="31" t="s">
        <v>22</v>
      </c>
      <c r="L19" s="32">
        <v>2.75048</v>
      </c>
      <c r="M19" s="31" t="s">
        <v>26</v>
      </c>
      <c r="N19" s="34">
        <v>39.237189440000002</v>
      </c>
      <c r="O19" s="31" t="s">
        <v>33</v>
      </c>
      <c r="P19" s="34">
        <v>10.16559253</v>
      </c>
    </row>
    <row r="20" spans="1:16" ht="15">
      <c r="A20" s="13" t="s">
        <v>17</v>
      </c>
      <c r="B20" s="27">
        <f t="shared" si="0"/>
        <v>90.442149620000023</v>
      </c>
      <c r="C20" s="39">
        <f t="shared" si="1"/>
        <v>21.800857046094542</v>
      </c>
      <c r="D20" s="27">
        <f t="shared" si="2"/>
        <v>1.04453474</v>
      </c>
      <c r="E20" s="39">
        <f t="shared" si="3"/>
        <v>1.1453811222944452</v>
      </c>
      <c r="F20" s="37">
        <f t="shared" si="4"/>
        <v>27.554549999999999</v>
      </c>
      <c r="G20" s="14">
        <f t="shared" si="5"/>
        <v>33.705086138359718</v>
      </c>
      <c r="H20" s="27">
        <f t="shared" si="6"/>
        <v>119.04123436000002</v>
      </c>
      <c r="I20" s="39">
        <f t="shared" si="7"/>
        <v>20.251885112955865</v>
      </c>
      <c r="K20" s="31" t="s">
        <v>24</v>
      </c>
      <c r="L20" s="32">
        <v>7.0390554199999995</v>
      </c>
      <c r="M20" s="31" t="s">
        <v>27</v>
      </c>
      <c r="N20" s="34">
        <v>18.382585580000001</v>
      </c>
      <c r="O20" s="31" t="s">
        <v>36</v>
      </c>
      <c r="P20" s="34">
        <v>0.42447539000000001</v>
      </c>
    </row>
    <row r="21" spans="1:16" ht="15">
      <c r="A21" s="13" t="s">
        <v>18</v>
      </c>
      <c r="B21" s="27">
        <f t="shared" si="0"/>
        <v>0.36796970999999995</v>
      </c>
      <c r="C21" s="39">
        <f t="shared" si="1"/>
        <v>8.8698190818198963E-2</v>
      </c>
      <c r="D21" s="27">
        <f t="shared" si="2"/>
        <v>0</v>
      </c>
      <c r="E21" s="39">
        <f t="shared" si="3"/>
        <v>0</v>
      </c>
      <c r="F21" s="37">
        <f t="shared" si="4"/>
        <v>0</v>
      </c>
      <c r="G21" s="14">
        <f t="shared" si="5"/>
        <v>0</v>
      </c>
      <c r="H21" s="27">
        <f t="shared" si="6"/>
        <v>0.36796970999999995</v>
      </c>
      <c r="I21" s="39">
        <f t="shared" si="7"/>
        <v>6.2600831821277861E-2</v>
      </c>
      <c r="K21" s="31" t="s">
        <v>26</v>
      </c>
      <c r="L21" s="32">
        <v>1.8500153500000003</v>
      </c>
      <c r="M21" s="31" t="s">
        <v>30</v>
      </c>
      <c r="N21" s="34">
        <v>0.39928026</v>
      </c>
      <c r="O21" s="31" t="s">
        <v>46</v>
      </c>
      <c r="P21" s="34">
        <v>5.3204400100000004</v>
      </c>
    </row>
    <row r="22" spans="1:16" ht="15">
      <c r="A22" s="13" t="s">
        <v>19</v>
      </c>
      <c r="B22" s="27">
        <f t="shared" si="0"/>
        <v>0</v>
      </c>
      <c r="C22" s="39">
        <f t="shared" si="1"/>
        <v>0</v>
      </c>
      <c r="D22" s="27">
        <f t="shared" si="2"/>
        <v>8.9499999999999996E-2</v>
      </c>
      <c r="E22" s="39">
        <f t="shared" si="3"/>
        <v>9.8140929659604081E-2</v>
      </c>
      <c r="F22" s="37">
        <f t="shared" si="4"/>
        <v>0</v>
      </c>
      <c r="G22" s="14">
        <f t="shared" si="5"/>
        <v>0</v>
      </c>
      <c r="H22" s="27">
        <f t="shared" si="6"/>
        <v>8.9499999999999996E-2</v>
      </c>
      <c r="I22" s="39">
        <f t="shared" si="7"/>
        <v>1.5226183829110201E-2</v>
      </c>
      <c r="K22" s="31" t="s">
        <v>27</v>
      </c>
      <c r="L22" s="32">
        <v>0.24264590000000003</v>
      </c>
      <c r="M22" s="31" t="s">
        <v>33</v>
      </c>
      <c r="N22" s="34">
        <v>10.11126552</v>
      </c>
      <c r="O22" s="31" t="s">
        <v>48</v>
      </c>
      <c r="P22" s="34">
        <v>1.9903999999999999</v>
      </c>
    </row>
    <row r="23" spans="1:16" ht="15">
      <c r="A23" s="13" t="s">
        <v>20</v>
      </c>
      <c r="B23" s="27">
        <f t="shared" si="0"/>
        <v>0</v>
      </c>
      <c r="C23" s="39">
        <f t="shared" si="1"/>
        <v>0</v>
      </c>
      <c r="D23" s="27">
        <f t="shared" si="2"/>
        <v>0.10378778</v>
      </c>
      <c r="E23" s="39">
        <f t="shared" si="3"/>
        <v>0.11380814767046328</v>
      </c>
      <c r="F23" s="37">
        <f t="shared" si="4"/>
        <v>0</v>
      </c>
      <c r="G23" s="14">
        <f t="shared" si="5"/>
        <v>0</v>
      </c>
      <c r="H23" s="27">
        <f t="shared" si="6"/>
        <v>0.10378778</v>
      </c>
      <c r="I23" s="39">
        <f t="shared" si="7"/>
        <v>1.765689181558935E-2</v>
      </c>
      <c r="K23" s="31" t="s">
        <v>28</v>
      </c>
      <c r="L23" s="32">
        <v>0.1996</v>
      </c>
      <c r="M23" s="31" t="s">
        <v>34</v>
      </c>
      <c r="N23" s="34">
        <v>2.4554475099999999</v>
      </c>
      <c r="O23" s="31" t="s">
        <v>56</v>
      </c>
      <c r="P23" s="34">
        <v>1.3874899999999999</v>
      </c>
    </row>
    <row r="24" spans="1:16" ht="15">
      <c r="A24" s="13" t="s">
        <v>21</v>
      </c>
      <c r="B24" s="27">
        <f t="shared" si="0"/>
        <v>1.5054120000000001E-2</v>
      </c>
      <c r="C24" s="39">
        <f t="shared" si="1"/>
        <v>3.6287584876485228E-3</v>
      </c>
      <c r="D24" s="27">
        <f t="shared" si="2"/>
        <v>7.7799999999999994E-2</v>
      </c>
      <c r="E24" s="39">
        <f t="shared" si="3"/>
        <v>8.5311333268348583E-2</v>
      </c>
      <c r="F24" s="37">
        <f t="shared" si="4"/>
        <v>6.5679550799999999</v>
      </c>
      <c r="G24" s="14">
        <f t="shared" si="5"/>
        <v>8.0340086020013874</v>
      </c>
      <c r="H24" s="27">
        <f t="shared" si="6"/>
        <v>6.6608092000000001</v>
      </c>
      <c r="I24" s="39">
        <f t="shared" si="7"/>
        <v>1.1331698919533906</v>
      </c>
      <c r="K24" s="31" t="s">
        <v>30</v>
      </c>
      <c r="L24" s="32">
        <v>1.391545</v>
      </c>
      <c r="M24" s="31" t="s">
        <v>35</v>
      </c>
      <c r="N24" s="34">
        <v>32.161436330000008</v>
      </c>
      <c r="O24" s="31" t="s">
        <v>57</v>
      </c>
      <c r="P24" s="34">
        <v>0.43917444</v>
      </c>
    </row>
    <row r="25" spans="1:16" ht="15">
      <c r="A25" s="13" t="s">
        <v>22</v>
      </c>
      <c r="B25" s="27">
        <f t="shared" si="0"/>
        <v>7.23845282</v>
      </c>
      <c r="C25" s="39">
        <f t="shared" si="1"/>
        <v>1.7448111950760581</v>
      </c>
      <c r="D25" s="27">
        <f t="shared" si="2"/>
        <v>2.75048</v>
      </c>
      <c r="E25" s="39">
        <f t="shared" si="3"/>
        <v>3.0160297677111494</v>
      </c>
      <c r="F25" s="37">
        <f t="shared" si="4"/>
        <v>4.74552</v>
      </c>
      <c r="G25" s="14">
        <f t="shared" si="5"/>
        <v>5.8047821637917805</v>
      </c>
      <c r="H25" s="27">
        <f t="shared" si="6"/>
        <v>14.734452820000001</v>
      </c>
      <c r="I25" s="39">
        <f t="shared" si="7"/>
        <v>2.5066981816611307</v>
      </c>
      <c r="K25" s="31" t="s">
        <v>31</v>
      </c>
      <c r="L25" s="32">
        <v>0.28399999999999997</v>
      </c>
      <c r="M25" s="31" t="s">
        <v>37</v>
      </c>
      <c r="N25" s="34">
        <v>0.17604213000000002</v>
      </c>
      <c r="O25" s="31" t="s">
        <v>59</v>
      </c>
      <c r="P25" s="34">
        <v>0.41667978999999999</v>
      </c>
    </row>
    <row r="26" spans="1:16" ht="15">
      <c r="A26" s="13" t="s">
        <v>23</v>
      </c>
      <c r="B26" s="27">
        <f t="shared" si="0"/>
        <v>0</v>
      </c>
      <c r="C26" s="39">
        <f t="shared" si="1"/>
        <v>0</v>
      </c>
      <c r="D26" s="27">
        <f t="shared" si="2"/>
        <v>0</v>
      </c>
      <c r="E26" s="39">
        <f t="shared" si="3"/>
        <v>0</v>
      </c>
      <c r="F26" s="37">
        <f t="shared" si="4"/>
        <v>0</v>
      </c>
      <c r="G26" s="14">
        <f t="shared" si="5"/>
        <v>0</v>
      </c>
      <c r="H26" s="27">
        <f t="shared" si="6"/>
        <v>0</v>
      </c>
      <c r="I26" s="39">
        <f t="shared" si="7"/>
        <v>0</v>
      </c>
      <c r="K26" s="31" t="s">
        <v>33</v>
      </c>
      <c r="L26" s="32">
        <v>8.6767205799999996</v>
      </c>
      <c r="M26" s="31" t="s">
        <v>40</v>
      </c>
      <c r="N26" s="34">
        <v>2.5760000000000002E-2</v>
      </c>
      <c r="O26" s="31" t="s">
        <v>68</v>
      </c>
      <c r="P26" s="34">
        <v>0.51375000000000004</v>
      </c>
    </row>
    <row r="27" spans="1:16" ht="15">
      <c r="A27" s="13" t="s">
        <v>24</v>
      </c>
      <c r="B27" s="27">
        <f t="shared" si="0"/>
        <v>0.39638025999999998</v>
      </c>
      <c r="C27" s="39">
        <f t="shared" si="1"/>
        <v>9.5546483807178922E-2</v>
      </c>
      <c r="D27" s="27">
        <f t="shared" si="2"/>
        <v>7.0390554199999995</v>
      </c>
      <c r="E27" s="39">
        <f t="shared" si="3"/>
        <v>7.7186529926734622</v>
      </c>
      <c r="F27" s="37">
        <f t="shared" si="4"/>
        <v>8.2505369999999995E-2</v>
      </c>
      <c r="G27" s="14">
        <f t="shared" si="5"/>
        <v>0.10092164824782984</v>
      </c>
      <c r="H27" s="27">
        <f t="shared" si="6"/>
        <v>7.5179410499999992</v>
      </c>
      <c r="I27" s="39">
        <f t="shared" si="7"/>
        <v>1.2789894127789245</v>
      </c>
      <c r="K27" s="31" t="s">
        <v>34</v>
      </c>
      <c r="L27" s="32">
        <v>0.30015058999999999</v>
      </c>
      <c r="M27" s="31" t="s">
        <v>41</v>
      </c>
      <c r="N27" s="34">
        <v>15.700552620000005</v>
      </c>
      <c r="O27" s="31" t="s">
        <v>69</v>
      </c>
      <c r="P27" s="34">
        <v>0.13697402</v>
      </c>
    </row>
    <row r="28" spans="1:16" ht="15">
      <c r="A28" s="13" t="s">
        <v>25</v>
      </c>
      <c r="B28" s="27">
        <f t="shared" si="0"/>
        <v>0</v>
      </c>
      <c r="C28" s="39">
        <f t="shared" si="1"/>
        <v>0</v>
      </c>
      <c r="D28" s="27">
        <f t="shared" si="2"/>
        <v>0</v>
      </c>
      <c r="E28" s="39">
        <f t="shared" si="3"/>
        <v>0</v>
      </c>
      <c r="F28" s="37">
        <f t="shared" si="4"/>
        <v>2.1303461399999999</v>
      </c>
      <c r="G28" s="14">
        <f t="shared" si="5"/>
        <v>2.6058672761203554</v>
      </c>
      <c r="H28" s="27">
        <f t="shared" si="6"/>
        <v>2.1303461399999999</v>
      </c>
      <c r="I28" s="39">
        <f t="shared" si="7"/>
        <v>0.36242504969022715</v>
      </c>
      <c r="K28" s="31" t="s">
        <v>35</v>
      </c>
      <c r="L28" s="32">
        <v>1.7200057099999999</v>
      </c>
      <c r="M28" s="31" t="s">
        <v>44</v>
      </c>
      <c r="N28" s="34">
        <v>28.055772260000015</v>
      </c>
      <c r="O28" s="31" t="s">
        <v>72</v>
      </c>
      <c r="P28" s="34">
        <v>3.0144000000000002</v>
      </c>
    </row>
    <row r="29" spans="1:16" ht="15">
      <c r="A29" s="13" t="s">
        <v>26</v>
      </c>
      <c r="B29" s="27">
        <f t="shared" si="0"/>
        <v>39.237189440000002</v>
      </c>
      <c r="C29" s="39">
        <f t="shared" si="1"/>
        <v>9.4580277167893581</v>
      </c>
      <c r="D29" s="27">
        <f t="shared" si="2"/>
        <v>1.8500153500000003</v>
      </c>
      <c r="E29" s="39">
        <f t="shared" si="3"/>
        <v>2.0286282271903673</v>
      </c>
      <c r="F29" s="37">
        <f t="shared" si="4"/>
        <v>0</v>
      </c>
      <c r="G29" s="14">
        <f t="shared" si="5"/>
        <v>0</v>
      </c>
      <c r="H29" s="27">
        <f t="shared" si="6"/>
        <v>41.087204790000001</v>
      </c>
      <c r="I29" s="39">
        <f t="shared" si="7"/>
        <v>6.9899590296853313</v>
      </c>
      <c r="K29" s="31" t="s">
        <v>37</v>
      </c>
      <c r="L29" s="32">
        <v>0.44371669000000002</v>
      </c>
      <c r="M29" s="31" t="s">
        <v>46</v>
      </c>
      <c r="N29" s="34">
        <v>5.9095335599999999</v>
      </c>
      <c r="O29" s="11"/>
      <c r="P29" s="28"/>
    </row>
    <row r="30" spans="1:16" ht="15">
      <c r="A30" s="13" t="s">
        <v>27</v>
      </c>
      <c r="B30" s="27">
        <f t="shared" si="0"/>
        <v>18.382585580000001</v>
      </c>
      <c r="C30" s="39">
        <f t="shared" si="1"/>
        <v>4.4310769044188802</v>
      </c>
      <c r="D30" s="27">
        <f t="shared" si="2"/>
        <v>0.24264590000000003</v>
      </c>
      <c r="E30" s="39">
        <f t="shared" si="3"/>
        <v>0.26607256093956794</v>
      </c>
      <c r="F30" s="37">
        <f t="shared" si="4"/>
        <v>0.12472564999999999</v>
      </c>
      <c r="G30" s="14">
        <f t="shared" si="5"/>
        <v>0.15256604723767603</v>
      </c>
      <c r="H30" s="27">
        <f t="shared" si="6"/>
        <v>18.749957130000002</v>
      </c>
      <c r="I30" s="39">
        <f t="shared" si="7"/>
        <v>3.1898356877018497</v>
      </c>
      <c r="K30" s="31" t="s">
        <v>39</v>
      </c>
      <c r="L30" s="32">
        <v>0.06</v>
      </c>
      <c r="M30" s="31" t="s">
        <v>48</v>
      </c>
      <c r="N30" s="34">
        <v>3.05452295</v>
      </c>
      <c r="O30" s="11"/>
      <c r="P30" s="28"/>
    </row>
    <row r="31" spans="1:16" ht="15">
      <c r="A31" s="13" t="s">
        <v>28</v>
      </c>
      <c r="B31" s="27">
        <f t="shared" si="0"/>
        <v>0</v>
      </c>
      <c r="C31" s="39">
        <f t="shared" si="1"/>
        <v>0</v>
      </c>
      <c r="D31" s="27">
        <f t="shared" si="2"/>
        <v>0.1996</v>
      </c>
      <c r="E31" s="39">
        <f t="shared" si="3"/>
        <v>0.21887072134141872</v>
      </c>
      <c r="F31" s="37">
        <f t="shared" si="4"/>
        <v>0</v>
      </c>
      <c r="G31" s="14">
        <f t="shared" si="5"/>
        <v>0</v>
      </c>
      <c r="H31" s="27">
        <f t="shared" si="6"/>
        <v>0.1996</v>
      </c>
      <c r="I31" s="39">
        <f t="shared" si="7"/>
        <v>3.3956941813300515E-2</v>
      </c>
      <c r="K31" s="31" t="s">
        <v>40</v>
      </c>
      <c r="L31" s="32">
        <v>8.9997999999999995E-2</v>
      </c>
      <c r="M31" s="31" t="s">
        <v>50</v>
      </c>
      <c r="N31" s="34">
        <v>0.52672478</v>
      </c>
      <c r="O31" s="11"/>
      <c r="P31" s="28"/>
    </row>
    <row r="32" spans="1:16" ht="15">
      <c r="A32" s="13" t="s">
        <v>29</v>
      </c>
      <c r="B32" s="27">
        <f t="shared" si="0"/>
        <v>0</v>
      </c>
      <c r="C32" s="39">
        <f t="shared" si="1"/>
        <v>0</v>
      </c>
      <c r="D32" s="27">
        <f t="shared" si="2"/>
        <v>0</v>
      </c>
      <c r="E32" s="39">
        <f t="shared" si="3"/>
        <v>0</v>
      </c>
      <c r="F32" s="37">
        <f t="shared" si="4"/>
        <v>0</v>
      </c>
      <c r="G32" s="14">
        <f t="shared" si="5"/>
        <v>0</v>
      </c>
      <c r="H32" s="27">
        <f t="shared" si="6"/>
        <v>0</v>
      </c>
      <c r="I32" s="39">
        <f t="shared" si="7"/>
        <v>0</v>
      </c>
      <c r="K32" s="31" t="s">
        <v>41</v>
      </c>
      <c r="L32" s="32">
        <v>1.4992862600000001</v>
      </c>
      <c r="M32" s="31" t="s">
        <v>51</v>
      </c>
      <c r="N32" s="34">
        <v>4.0404449599999994</v>
      </c>
      <c r="O32" s="11"/>
      <c r="P32" s="28"/>
    </row>
    <row r="33" spans="1:16" ht="15">
      <c r="A33" s="13" t="s">
        <v>30</v>
      </c>
      <c r="B33" s="27">
        <f t="shared" si="0"/>
        <v>0.39928026</v>
      </c>
      <c r="C33" s="39">
        <f t="shared" si="1"/>
        <v>9.624552165291024E-2</v>
      </c>
      <c r="D33" s="27">
        <f t="shared" si="2"/>
        <v>1.391545</v>
      </c>
      <c r="E33" s="39">
        <f t="shared" si="3"/>
        <v>1.5258940778008243</v>
      </c>
      <c r="F33" s="37">
        <f t="shared" si="4"/>
        <v>0</v>
      </c>
      <c r="G33" s="14">
        <f t="shared" si="5"/>
        <v>0</v>
      </c>
      <c r="H33" s="27">
        <f t="shared" si="6"/>
        <v>1.7908252600000001</v>
      </c>
      <c r="I33" s="39">
        <f t="shared" si="7"/>
        <v>0.30466407390585554</v>
      </c>
      <c r="K33" s="31" t="s">
        <v>44</v>
      </c>
      <c r="L33" s="32">
        <v>12.470921880000002</v>
      </c>
      <c r="M33" s="31" t="s">
        <v>53</v>
      </c>
      <c r="N33" s="34">
        <v>0.51573656999999995</v>
      </c>
      <c r="O33" s="11"/>
      <c r="P33" s="28"/>
    </row>
    <row r="34" spans="1:16" ht="15">
      <c r="A34" s="13" t="s">
        <v>31</v>
      </c>
      <c r="B34" s="27">
        <f t="shared" si="0"/>
        <v>0</v>
      </c>
      <c r="C34" s="39">
        <f t="shared" si="1"/>
        <v>0</v>
      </c>
      <c r="D34" s="27">
        <f t="shared" si="2"/>
        <v>0.28399999999999997</v>
      </c>
      <c r="E34" s="39">
        <f t="shared" si="3"/>
        <v>0.31141926283047555</v>
      </c>
      <c r="F34" s="37">
        <f t="shared" si="4"/>
        <v>0</v>
      </c>
      <c r="G34" s="14">
        <f t="shared" si="5"/>
        <v>0</v>
      </c>
      <c r="H34" s="27">
        <f t="shared" si="6"/>
        <v>0.28399999999999997</v>
      </c>
      <c r="I34" s="39">
        <f t="shared" si="7"/>
        <v>4.83154883515899E-2</v>
      </c>
      <c r="K34" s="31" t="s">
        <v>45</v>
      </c>
      <c r="L34" s="32">
        <v>1.8317810800000001</v>
      </c>
      <c r="M34" s="31" t="s">
        <v>54</v>
      </c>
      <c r="N34" s="34">
        <v>0.36945138</v>
      </c>
      <c r="O34" s="11"/>
      <c r="P34" s="28"/>
    </row>
    <row r="35" spans="1:16" ht="15">
      <c r="A35" s="13" t="s">
        <v>32</v>
      </c>
      <c r="B35" s="27">
        <f t="shared" si="0"/>
        <v>0</v>
      </c>
      <c r="C35" s="39">
        <f t="shared" si="1"/>
        <v>0</v>
      </c>
      <c r="D35" s="27">
        <f t="shared" si="2"/>
        <v>0</v>
      </c>
      <c r="E35" s="39">
        <f t="shared" si="3"/>
        <v>0</v>
      </c>
      <c r="F35" s="37">
        <f t="shared" si="4"/>
        <v>0</v>
      </c>
      <c r="G35" s="14">
        <f t="shared" si="5"/>
        <v>0</v>
      </c>
      <c r="H35" s="27">
        <f t="shared" si="6"/>
        <v>0</v>
      </c>
      <c r="I35" s="39">
        <f t="shared" si="7"/>
        <v>0</v>
      </c>
      <c r="K35" s="31" t="s">
        <v>46</v>
      </c>
      <c r="L35" s="32">
        <v>0.64397605000000002</v>
      </c>
      <c r="M35" s="31" t="s">
        <v>55</v>
      </c>
      <c r="N35" s="34">
        <v>3.9063930599999996</v>
      </c>
      <c r="O35" s="11"/>
      <c r="P35" s="28"/>
    </row>
    <row r="36" spans="1:16" ht="15">
      <c r="A36" s="13" t="s">
        <v>33</v>
      </c>
      <c r="B36" s="27">
        <f t="shared" si="0"/>
        <v>10.11126552</v>
      </c>
      <c r="C36" s="39">
        <f t="shared" si="1"/>
        <v>2.4372956092131495</v>
      </c>
      <c r="D36" s="27">
        <f t="shared" si="2"/>
        <v>8.6767205799999996</v>
      </c>
      <c r="E36" s="39">
        <f t="shared" si="3"/>
        <v>9.5144293197521694</v>
      </c>
      <c r="F36" s="37">
        <f t="shared" si="4"/>
        <v>10.16559253</v>
      </c>
      <c r="G36" s="14">
        <f t="shared" si="5"/>
        <v>12.434685809462181</v>
      </c>
      <c r="H36" s="27">
        <f t="shared" si="6"/>
        <v>28.953578629999999</v>
      </c>
      <c r="I36" s="39">
        <f t="shared" si="7"/>
        <v>4.9257263768824204</v>
      </c>
      <c r="K36" s="31" t="s">
        <v>50</v>
      </c>
      <c r="L36" s="32">
        <v>1.1709665900000001</v>
      </c>
      <c r="M36" s="31" t="s">
        <v>57</v>
      </c>
      <c r="N36" s="34">
        <v>11.721769490000002</v>
      </c>
      <c r="O36" s="11"/>
      <c r="P36" s="28"/>
    </row>
    <row r="37" spans="1:16" ht="15">
      <c r="A37" s="13" t="s">
        <v>34</v>
      </c>
      <c r="B37" s="27">
        <f t="shared" si="0"/>
        <v>2.4554475099999999</v>
      </c>
      <c r="C37" s="39">
        <f t="shared" si="1"/>
        <v>0.59187956472300818</v>
      </c>
      <c r="D37" s="27">
        <f t="shared" si="2"/>
        <v>0.30015058999999999</v>
      </c>
      <c r="E37" s="39">
        <f t="shared" si="3"/>
        <v>0.32912913899976165</v>
      </c>
      <c r="F37" s="37">
        <f t="shared" si="4"/>
        <v>0</v>
      </c>
      <c r="G37" s="14">
        <f t="shared" si="5"/>
        <v>0</v>
      </c>
      <c r="H37" s="27">
        <f t="shared" si="6"/>
        <v>2.7555980999999998</v>
      </c>
      <c r="I37" s="39">
        <f t="shared" si="7"/>
        <v>0.46879601374018759</v>
      </c>
      <c r="K37" s="31" t="s">
        <v>51</v>
      </c>
      <c r="L37" s="32">
        <v>2.0886968800000001</v>
      </c>
      <c r="M37" s="31" t="s">
        <v>61</v>
      </c>
      <c r="N37" s="34">
        <v>2.4322941000000005</v>
      </c>
      <c r="O37" s="11"/>
      <c r="P37" s="28"/>
    </row>
    <row r="38" spans="1:16" ht="15">
      <c r="A38" s="13" t="s">
        <v>35</v>
      </c>
      <c r="B38" s="27">
        <f t="shared" si="0"/>
        <v>32.161436330000008</v>
      </c>
      <c r="C38" s="39">
        <f t="shared" si="1"/>
        <v>7.7524348854303735</v>
      </c>
      <c r="D38" s="27">
        <f t="shared" si="2"/>
        <v>1.7200057099999999</v>
      </c>
      <c r="E38" s="39">
        <f t="shared" si="3"/>
        <v>1.8860665854662277</v>
      </c>
      <c r="F38" s="37">
        <f t="shared" si="4"/>
        <v>0</v>
      </c>
      <c r="G38" s="14">
        <f t="shared" si="5"/>
        <v>0</v>
      </c>
      <c r="H38" s="27">
        <f t="shared" si="6"/>
        <v>33.88144204000001</v>
      </c>
      <c r="I38" s="39">
        <f t="shared" si="7"/>
        <v>5.7640789373897503</v>
      </c>
      <c r="K38" s="31" t="s">
        <v>53</v>
      </c>
      <c r="L38" s="32">
        <v>0.16302</v>
      </c>
      <c r="M38" s="31" t="s">
        <v>62</v>
      </c>
      <c r="N38" s="34">
        <v>1.9440651199999996</v>
      </c>
      <c r="O38" s="11"/>
      <c r="P38" s="28"/>
    </row>
    <row r="39" spans="1:16" ht="15">
      <c r="A39" s="13" t="s">
        <v>36</v>
      </c>
      <c r="B39" s="27">
        <f t="shared" si="0"/>
        <v>0</v>
      </c>
      <c r="C39" s="39">
        <f t="shared" si="1"/>
        <v>0</v>
      </c>
      <c r="D39" s="27">
        <f t="shared" si="2"/>
        <v>0</v>
      </c>
      <c r="E39" s="39">
        <f t="shared" si="3"/>
        <v>0</v>
      </c>
      <c r="F39" s="37">
        <f t="shared" si="4"/>
        <v>0.42447539000000001</v>
      </c>
      <c r="G39" s="14">
        <f t="shared" si="5"/>
        <v>0.51922385172553487</v>
      </c>
      <c r="H39" s="27">
        <f t="shared" si="6"/>
        <v>0.42447539000000001</v>
      </c>
      <c r="I39" s="39">
        <f t="shared" si="7"/>
        <v>7.2213858313667542E-2</v>
      </c>
      <c r="K39" s="31" t="s">
        <v>55</v>
      </c>
      <c r="L39" s="32">
        <v>2.8215650000000002E-2</v>
      </c>
      <c r="M39" s="31" t="s">
        <v>63</v>
      </c>
      <c r="N39" s="34">
        <v>1.3895819200000001</v>
      </c>
      <c r="O39" s="11"/>
      <c r="P39" s="28"/>
    </row>
    <row r="40" spans="1:16" ht="15">
      <c r="A40" s="13" t="s">
        <v>37</v>
      </c>
      <c r="B40" s="27">
        <f t="shared" si="0"/>
        <v>0.17604213000000002</v>
      </c>
      <c r="C40" s="39">
        <f t="shared" si="1"/>
        <v>4.2434521142466299E-2</v>
      </c>
      <c r="D40" s="27">
        <f t="shared" si="2"/>
        <v>0.44371669000000002</v>
      </c>
      <c r="E40" s="39">
        <f t="shared" si="3"/>
        <v>0.48655607220203756</v>
      </c>
      <c r="F40" s="37">
        <f t="shared" si="4"/>
        <v>0</v>
      </c>
      <c r="G40" s="14">
        <f t="shared" si="5"/>
        <v>0</v>
      </c>
      <c r="H40" s="27">
        <f t="shared" si="6"/>
        <v>0.61975882000000004</v>
      </c>
      <c r="I40" s="39">
        <f t="shared" si="7"/>
        <v>0.10543644383276447</v>
      </c>
      <c r="K40" s="31" t="s">
        <v>56</v>
      </c>
      <c r="L40" s="32">
        <v>0.61343799999999993</v>
      </c>
      <c r="M40" s="31" t="s">
        <v>64</v>
      </c>
      <c r="N40" s="34">
        <v>0.30146425000000004</v>
      </c>
      <c r="O40" s="11"/>
      <c r="P40" s="28"/>
    </row>
    <row r="41" spans="1:16" ht="15">
      <c r="A41" s="13" t="s">
        <v>38</v>
      </c>
      <c r="B41" s="27">
        <f t="shared" si="0"/>
        <v>0</v>
      </c>
      <c r="C41" s="39">
        <f t="shared" si="1"/>
        <v>0</v>
      </c>
      <c r="D41" s="27">
        <f t="shared" si="2"/>
        <v>0</v>
      </c>
      <c r="E41" s="39">
        <f t="shared" si="3"/>
        <v>0</v>
      </c>
      <c r="F41" s="37">
        <f t="shared" si="4"/>
        <v>0</v>
      </c>
      <c r="G41" s="14">
        <f t="shared" si="5"/>
        <v>0</v>
      </c>
      <c r="H41" s="27">
        <f t="shared" si="6"/>
        <v>0</v>
      </c>
      <c r="I41" s="39">
        <f t="shared" si="7"/>
        <v>0</v>
      </c>
      <c r="K41" s="31" t="s">
        <v>57</v>
      </c>
      <c r="L41" s="32">
        <v>4.3047099999999998E-3</v>
      </c>
      <c r="M41" s="31" t="s">
        <v>65</v>
      </c>
      <c r="N41" s="34">
        <v>9.9123570000000001</v>
      </c>
      <c r="O41" s="11"/>
      <c r="P41" s="28"/>
    </row>
    <row r="42" spans="1:16" ht="15">
      <c r="A42" s="13" t="s">
        <v>39</v>
      </c>
      <c r="B42" s="27">
        <f t="shared" si="0"/>
        <v>0</v>
      </c>
      <c r="C42" s="39">
        <f t="shared" si="1"/>
        <v>0</v>
      </c>
      <c r="D42" s="27">
        <f t="shared" si="2"/>
        <v>0.06</v>
      </c>
      <c r="E42" s="39">
        <f t="shared" si="3"/>
        <v>6.57928020064385E-2</v>
      </c>
      <c r="F42" s="37">
        <f t="shared" si="4"/>
        <v>0</v>
      </c>
      <c r="G42" s="14">
        <f t="shared" si="5"/>
        <v>0</v>
      </c>
      <c r="H42" s="27">
        <f t="shared" si="6"/>
        <v>0.06</v>
      </c>
      <c r="I42" s="39">
        <f t="shared" si="7"/>
        <v>1.0207497539068291E-2</v>
      </c>
      <c r="K42" s="31" t="s">
        <v>58</v>
      </c>
      <c r="L42" s="32">
        <v>0.39966000000000002</v>
      </c>
      <c r="M42" s="31" t="s">
        <v>68</v>
      </c>
      <c r="N42" s="34">
        <v>1.08505232</v>
      </c>
      <c r="O42" s="11"/>
      <c r="P42" s="28"/>
    </row>
    <row r="43" spans="1:16" ht="15">
      <c r="A43" s="13" t="s">
        <v>40</v>
      </c>
      <c r="B43" s="27">
        <f t="shared" si="0"/>
        <v>2.5760000000000002E-2</v>
      </c>
      <c r="C43" s="39">
        <f t="shared" si="1"/>
        <v>6.2093844503581718E-3</v>
      </c>
      <c r="D43" s="27">
        <f t="shared" si="2"/>
        <v>8.9997999999999995E-2</v>
      </c>
      <c r="E43" s="39">
        <f t="shared" si="3"/>
        <v>9.868700991625752E-2</v>
      </c>
      <c r="F43" s="37">
        <f t="shared" si="4"/>
        <v>0</v>
      </c>
      <c r="G43" s="14">
        <f t="shared" si="5"/>
        <v>0</v>
      </c>
      <c r="H43" s="27">
        <f t="shared" si="6"/>
        <v>0.115758</v>
      </c>
      <c r="I43" s="39">
        <f t="shared" si="7"/>
        <v>1.9693325002124454E-2</v>
      </c>
      <c r="K43" s="31" t="s">
        <v>59</v>
      </c>
      <c r="L43" s="32">
        <v>0.129666</v>
      </c>
      <c r="M43" s="31" t="s">
        <v>69</v>
      </c>
      <c r="N43" s="34">
        <v>0.20376842000000001</v>
      </c>
      <c r="O43" s="11"/>
      <c r="P43" s="28"/>
    </row>
    <row r="44" spans="1:16" ht="15">
      <c r="A44" s="13" t="s">
        <v>41</v>
      </c>
      <c r="B44" s="27">
        <f t="shared" si="0"/>
        <v>15.700552620000005</v>
      </c>
      <c r="C44" s="39">
        <f t="shared" si="1"/>
        <v>3.7845794759572309</v>
      </c>
      <c r="D44" s="27">
        <f t="shared" si="2"/>
        <v>1.4992862600000001</v>
      </c>
      <c r="E44" s="39">
        <f t="shared" si="3"/>
        <v>1.644037400919228</v>
      </c>
      <c r="F44" s="37">
        <f t="shared" si="4"/>
        <v>0</v>
      </c>
      <c r="G44" s="14">
        <f t="shared" si="5"/>
        <v>0</v>
      </c>
      <c r="H44" s="27">
        <f t="shared" si="6"/>
        <v>17.199838880000005</v>
      </c>
      <c r="I44" s="39">
        <f t="shared" si="7"/>
        <v>2.9261218839995196</v>
      </c>
      <c r="K44" s="31" t="s">
        <v>61</v>
      </c>
      <c r="L44" s="32">
        <v>0.88712957999999997</v>
      </c>
      <c r="M44" s="31" t="s">
        <v>70</v>
      </c>
      <c r="N44" s="34">
        <v>2.7988070000000004E-2</v>
      </c>
      <c r="O44" s="11"/>
      <c r="P44" s="28"/>
    </row>
    <row r="45" spans="1:16" ht="15">
      <c r="A45" s="13" t="s">
        <v>42</v>
      </c>
      <c r="B45" s="27">
        <f t="shared" si="0"/>
        <v>0</v>
      </c>
      <c r="C45" s="39">
        <f t="shared" si="1"/>
        <v>0</v>
      </c>
      <c r="D45" s="27">
        <f t="shared" si="2"/>
        <v>0</v>
      </c>
      <c r="E45" s="39">
        <f t="shared" si="3"/>
        <v>0</v>
      </c>
      <c r="F45" s="37">
        <f t="shared" si="4"/>
        <v>0</v>
      </c>
      <c r="G45" s="14">
        <f t="shared" si="5"/>
        <v>0</v>
      </c>
      <c r="H45" s="27">
        <f t="shared" si="6"/>
        <v>0</v>
      </c>
      <c r="I45" s="39">
        <f t="shared" si="7"/>
        <v>0</v>
      </c>
      <c r="K45" s="31" t="s">
        <v>62</v>
      </c>
      <c r="L45" s="32">
        <v>1.240172E-2</v>
      </c>
      <c r="M45" s="31" t="s">
        <v>72</v>
      </c>
      <c r="N45" s="34">
        <v>3.3796210000000007</v>
      </c>
      <c r="O45" s="11"/>
      <c r="P45" s="28"/>
    </row>
    <row r="46" spans="1:16" ht="15">
      <c r="A46" s="13" t="s">
        <v>43</v>
      </c>
      <c r="B46" s="27">
        <f t="shared" si="0"/>
        <v>0</v>
      </c>
      <c r="C46" s="39">
        <f t="shared" si="1"/>
        <v>0</v>
      </c>
      <c r="D46" s="27">
        <f t="shared" si="2"/>
        <v>0</v>
      </c>
      <c r="E46" s="39">
        <f t="shared" si="3"/>
        <v>0</v>
      </c>
      <c r="F46" s="37">
        <f t="shared" si="4"/>
        <v>0</v>
      </c>
      <c r="G46" s="14">
        <f t="shared" si="5"/>
        <v>0</v>
      </c>
      <c r="H46" s="27">
        <f t="shared" si="6"/>
        <v>0</v>
      </c>
      <c r="I46" s="39">
        <f t="shared" si="7"/>
        <v>0</v>
      </c>
      <c r="K46" s="31" t="s">
        <v>63</v>
      </c>
      <c r="L46" s="32">
        <v>0.54020000000000001</v>
      </c>
      <c r="M46" s="11"/>
      <c r="N46" s="28"/>
      <c r="O46" s="11"/>
      <c r="P46" s="28"/>
    </row>
    <row r="47" spans="1:16" ht="15">
      <c r="A47" s="13" t="s">
        <v>44</v>
      </c>
      <c r="B47" s="27">
        <f t="shared" si="0"/>
        <v>28.055772260000015</v>
      </c>
      <c r="C47" s="39">
        <f t="shared" si="1"/>
        <v>6.7627746899858012</v>
      </c>
      <c r="D47" s="27">
        <f t="shared" si="2"/>
        <v>12.470921880000002</v>
      </c>
      <c r="E47" s="39">
        <f t="shared" si="3"/>
        <v>13.674948234810033</v>
      </c>
      <c r="F47" s="37">
        <f t="shared" si="4"/>
        <v>0</v>
      </c>
      <c r="G47" s="14">
        <f t="shared" si="5"/>
        <v>0</v>
      </c>
      <c r="H47" s="27">
        <f t="shared" si="6"/>
        <v>40.526694140000018</v>
      </c>
      <c r="I47" s="39">
        <f t="shared" si="7"/>
        <v>6.8946021783437246</v>
      </c>
      <c r="K47" s="31" t="s">
        <v>64</v>
      </c>
      <c r="L47" s="32">
        <v>1.7959159999999998E-2</v>
      </c>
      <c r="M47" s="11"/>
      <c r="N47" s="28"/>
      <c r="O47" s="11"/>
      <c r="P47" s="28"/>
    </row>
    <row r="48" spans="1:16" ht="15">
      <c r="A48" s="13" t="s">
        <v>45</v>
      </c>
      <c r="B48" s="27">
        <f t="shared" si="0"/>
        <v>0</v>
      </c>
      <c r="C48" s="39">
        <f t="shared" si="1"/>
        <v>0</v>
      </c>
      <c r="D48" s="27">
        <f t="shared" si="2"/>
        <v>1.8317810800000001</v>
      </c>
      <c r="E48" s="39">
        <f t="shared" si="3"/>
        <v>2.0086334985930012</v>
      </c>
      <c r="F48" s="37">
        <f t="shared" si="4"/>
        <v>0</v>
      </c>
      <c r="G48" s="14">
        <f t="shared" si="5"/>
        <v>0</v>
      </c>
      <c r="H48" s="27">
        <f t="shared" si="6"/>
        <v>1.8317810800000001</v>
      </c>
      <c r="I48" s="39">
        <f t="shared" si="7"/>
        <v>0.3116316811035309</v>
      </c>
      <c r="K48" s="31" t="s">
        <v>68</v>
      </c>
      <c r="L48" s="32">
        <v>11.604941</v>
      </c>
      <c r="M48" s="11"/>
      <c r="N48" s="28"/>
      <c r="O48" s="11"/>
      <c r="P48" s="28"/>
    </row>
    <row r="49" spans="1:16" ht="15">
      <c r="A49" s="13" t="s">
        <v>46</v>
      </c>
      <c r="B49" s="27">
        <f t="shared" si="0"/>
        <v>5.9095335599999999</v>
      </c>
      <c r="C49" s="39">
        <f t="shared" si="1"/>
        <v>1.4244784858825219</v>
      </c>
      <c r="D49" s="27">
        <f t="shared" si="2"/>
        <v>0.64397605000000002</v>
      </c>
      <c r="E49" s="39">
        <f t="shared" si="3"/>
        <v>0.70614981257563902</v>
      </c>
      <c r="F49" s="37">
        <f t="shared" si="4"/>
        <v>5.3204400100000004</v>
      </c>
      <c r="G49" s="14">
        <f t="shared" si="5"/>
        <v>6.5080318434169833</v>
      </c>
      <c r="H49" s="27">
        <f t="shared" si="6"/>
        <v>11.873949620000001</v>
      </c>
      <c r="I49" s="39">
        <f t="shared" si="7"/>
        <v>2.0200551920861809</v>
      </c>
      <c r="K49" s="31" t="s">
        <v>69</v>
      </c>
      <c r="L49" s="32">
        <v>2.7067462500000006</v>
      </c>
      <c r="M49" s="11"/>
      <c r="N49" s="28"/>
      <c r="O49" s="11"/>
      <c r="P49" s="28"/>
    </row>
    <row r="50" spans="1:16" ht="15">
      <c r="A50" s="13" t="s">
        <v>47</v>
      </c>
      <c r="B50" s="27">
        <f t="shared" si="0"/>
        <v>0</v>
      </c>
      <c r="C50" s="39">
        <f t="shared" si="1"/>
        <v>0</v>
      </c>
      <c r="D50" s="27">
        <f t="shared" si="2"/>
        <v>0</v>
      </c>
      <c r="E50" s="39">
        <f t="shared" si="3"/>
        <v>0</v>
      </c>
      <c r="F50" s="37">
        <f t="shared" si="4"/>
        <v>0</v>
      </c>
      <c r="G50" s="14">
        <f t="shared" si="5"/>
        <v>0</v>
      </c>
      <c r="H50" s="27">
        <f t="shared" si="6"/>
        <v>0</v>
      </c>
      <c r="I50" s="39">
        <f t="shared" si="7"/>
        <v>0</v>
      </c>
      <c r="K50" s="31" t="s">
        <v>70</v>
      </c>
      <c r="L50" s="32">
        <v>0.62294263000000016</v>
      </c>
      <c r="M50" s="11"/>
      <c r="N50" s="28"/>
      <c r="O50" s="11"/>
      <c r="P50" s="28"/>
    </row>
    <row r="51" spans="1:16" ht="15">
      <c r="A51" s="13" t="s">
        <v>48</v>
      </c>
      <c r="B51" s="27">
        <f t="shared" si="0"/>
        <v>3.05452295</v>
      </c>
      <c r="C51" s="39">
        <f t="shared" si="1"/>
        <v>0.73628522162236687</v>
      </c>
      <c r="D51" s="27">
        <f t="shared" si="2"/>
        <v>0</v>
      </c>
      <c r="E51" s="39">
        <f t="shared" si="3"/>
        <v>0</v>
      </c>
      <c r="F51" s="37">
        <f t="shared" si="4"/>
        <v>1.9903999999999999</v>
      </c>
      <c r="G51" s="14">
        <f t="shared" si="5"/>
        <v>2.4346833263396128</v>
      </c>
      <c r="H51" s="27">
        <f t="shared" si="6"/>
        <v>5.0449229500000001</v>
      </c>
      <c r="I51" s="39">
        <f t="shared" si="7"/>
        <v>0.85826730994856892</v>
      </c>
      <c r="K51" s="31" t="s">
        <v>72</v>
      </c>
      <c r="L51" s="32">
        <v>2.87400988</v>
      </c>
      <c r="M51" s="11"/>
      <c r="N51" s="28"/>
      <c r="O51" s="11"/>
      <c r="P51" s="28"/>
    </row>
    <row r="52" spans="1:16">
      <c r="A52" s="13" t="s">
        <v>49</v>
      </c>
      <c r="B52" s="27">
        <f t="shared" si="0"/>
        <v>0</v>
      </c>
      <c r="C52" s="39">
        <f t="shared" si="1"/>
        <v>0</v>
      </c>
      <c r="D52" s="27">
        <f t="shared" si="2"/>
        <v>0</v>
      </c>
      <c r="E52" s="39">
        <f t="shared" si="3"/>
        <v>0</v>
      </c>
      <c r="F52" s="37">
        <f t="shared" si="4"/>
        <v>0</v>
      </c>
      <c r="G52" s="14">
        <f t="shared" si="5"/>
        <v>0</v>
      </c>
      <c r="H52" s="27">
        <f t="shared" si="6"/>
        <v>0</v>
      </c>
      <c r="I52" s="39">
        <f t="shared" si="7"/>
        <v>0</v>
      </c>
      <c r="K52" s="11"/>
      <c r="L52" s="28"/>
      <c r="M52" s="11"/>
      <c r="N52" s="28"/>
      <c r="O52" s="11"/>
      <c r="P52" s="28"/>
    </row>
    <row r="53" spans="1:16">
      <c r="A53" s="13" t="s">
        <v>50</v>
      </c>
      <c r="B53" s="27">
        <f t="shared" si="0"/>
        <v>0.52672478</v>
      </c>
      <c r="C53" s="39">
        <f t="shared" si="1"/>
        <v>0.12696570879465563</v>
      </c>
      <c r="D53" s="27">
        <f t="shared" si="2"/>
        <v>1.1709665900000001</v>
      </c>
      <c r="E53" s="39">
        <f t="shared" si="3"/>
        <v>1.2840195502004077</v>
      </c>
      <c r="F53" s="37">
        <f t="shared" si="4"/>
        <v>0</v>
      </c>
      <c r="G53" s="14">
        <f t="shared" si="5"/>
        <v>0</v>
      </c>
      <c r="H53" s="27">
        <f t="shared" si="6"/>
        <v>1.6976913700000003</v>
      </c>
      <c r="I53" s="39">
        <f t="shared" si="7"/>
        <v>0.28881967468954128</v>
      </c>
      <c r="K53" s="11"/>
      <c r="L53" s="28"/>
      <c r="M53" s="11"/>
      <c r="N53" s="28"/>
      <c r="O53" s="11"/>
      <c r="P53" s="28"/>
    </row>
    <row r="54" spans="1:16">
      <c r="A54" s="13" t="s">
        <v>51</v>
      </c>
      <c r="B54" s="27">
        <f t="shared" si="0"/>
        <v>4.0404449599999994</v>
      </c>
      <c r="C54" s="39">
        <f t="shared" si="1"/>
        <v>0.97393928987391454</v>
      </c>
      <c r="D54" s="27">
        <f t="shared" si="2"/>
        <v>2.0886968800000001</v>
      </c>
      <c r="E54" s="39">
        <f t="shared" si="3"/>
        <v>2.2903536712884307</v>
      </c>
      <c r="F54" s="37">
        <f t="shared" si="4"/>
        <v>0</v>
      </c>
      <c r="G54" s="14">
        <f t="shared" si="5"/>
        <v>0</v>
      </c>
      <c r="H54" s="27">
        <f t="shared" si="6"/>
        <v>6.1291418399999991</v>
      </c>
      <c r="I54" s="39">
        <f t="shared" si="7"/>
        <v>1.042720004140008</v>
      </c>
      <c r="K54" s="11"/>
      <c r="L54" s="28"/>
      <c r="M54" s="11"/>
      <c r="N54" s="28"/>
      <c r="O54" s="11"/>
      <c r="P54" s="28"/>
    </row>
    <row r="55" spans="1:16">
      <c r="A55" s="13" t="s">
        <v>52</v>
      </c>
      <c r="B55" s="27">
        <f t="shared" si="0"/>
        <v>0</v>
      </c>
      <c r="C55" s="39">
        <f t="shared" si="1"/>
        <v>0</v>
      </c>
      <c r="D55" s="27">
        <f t="shared" si="2"/>
        <v>0</v>
      </c>
      <c r="E55" s="39">
        <f t="shared" si="3"/>
        <v>0</v>
      </c>
      <c r="F55" s="37">
        <f t="shared" si="4"/>
        <v>0</v>
      </c>
      <c r="G55" s="14">
        <f t="shared" si="5"/>
        <v>0</v>
      </c>
      <c r="H55" s="27">
        <f t="shared" si="6"/>
        <v>0</v>
      </c>
      <c r="I55" s="39">
        <f t="shared" si="7"/>
        <v>0</v>
      </c>
      <c r="K55" s="11"/>
      <c r="L55" s="28"/>
      <c r="M55" s="11"/>
      <c r="N55" s="28"/>
      <c r="O55" s="11"/>
      <c r="P55" s="28"/>
    </row>
    <row r="56" spans="1:16">
      <c r="A56" s="13" t="s">
        <v>53</v>
      </c>
      <c r="B56" s="27">
        <f t="shared" si="0"/>
        <v>0.51573656999999995</v>
      </c>
      <c r="C56" s="39">
        <f t="shared" si="1"/>
        <v>0.12431702788195102</v>
      </c>
      <c r="D56" s="27">
        <f t="shared" si="2"/>
        <v>0.16302</v>
      </c>
      <c r="E56" s="39">
        <f t="shared" si="3"/>
        <v>0.1787590430514934</v>
      </c>
      <c r="F56" s="37">
        <f t="shared" si="4"/>
        <v>0</v>
      </c>
      <c r="G56" s="14">
        <f t="shared" si="5"/>
        <v>0</v>
      </c>
      <c r="H56" s="27">
        <f t="shared" si="6"/>
        <v>0.67875657</v>
      </c>
      <c r="I56" s="39">
        <f t="shared" si="7"/>
        <v>0.11547343363169056</v>
      </c>
      <c r="K56" s="11"/>
      <c r="L56" s="28"/>
      <c r="M56" s="11"/>
      <c r="N56" s="28"/>
      <c r="O56" s="11"/>
      <c r="P56" s="28"/>
    </row>
    <row r="57" spans="1:16">
      <c r="A57" s="13" t="s">
        <v>54</v>
      </c>
      <c r="B57" s="27">
        <f t="shared" si="0"/>
        <v>0.36945138</v>
      </c>
      <c r="C57" s="39">
        <f t="shared" si="1"/>
        <v>8.9055343716435087E-2</v>
      </c>
      <c r="D57" s="27">
        <f t="shared" si="2"/>
        <v>0</v>
      </c>
      <c r="E57" s="39">
        <f t="shared" si="3"/>
        <v>0</v>
      </c>
      <c r="F57" s="37">
        <f t="shared" si="4"/>
        <v>0</v>
      </c>
      <c r="G57" s="14">
        <f t="shared" si="5"/>
        <v>0</v>
      </c>
      <c r="H57" s="27">
        <f t="shared" si="6"/>
        <v>0.36945138</v>
      </c>
      <c r="I57" s="39">
        <f t="shared" si="7"/>
        <v>6.2852900869256392E-2</v>
      </c>
      <c r="K57" s="11"/>
      <c r="L57" s="28"/>
      <c r="M57" s="11"/>
      <c r="N57" s="28"/>
      <c r="O57" s="11"/>
      <c r="P57" s="28"/>
    </row>
    <row r="58" spans="1:16">
      <c r="A58" s="13" t="s">
        <v>55</v>
      </c>
      <c r="B58" s="27">
        <f t="shared" si="0"/>
        <v>3.9063930599999996</v>
      </c>
      <c r="C58" s="39">
        <f t="shared" si="1"/>
        <v>0.94162641008350445</v>
      </c>
      <c r="D58" s="27">
        <f t="shared" si="2"/>
        <v>2.8215650000000002E-2</v>
      </c>
      <c r="E58" s="39">
        <f t="shared" si="3"/>
        <v>3.0939777898882775E-2</v>
      </c>
      <c r="F58" s="37">
        <f t="shared" si="4"/>
        <v>0</v>
      </c>
      <c r="G58" s="14">
        <f t="shared" si="5"/>
        <v>0</v>
      </c>
      <c r="H58" s="27">
        <f t="shared" si="6"/>
        <v>3.9346087099999996</v>
      </c>
      <c r="I58" s="39">
        <f t="shared" si="7"/>
        <v>0.66937514540869425</v>
      </c>
      <c r="K58" s="11"/>
      <c r="L58" s="28"/>
      <c r="M58" s="11"/>
      <c r="N58" s="28"/>
      <c r="O58" s="11"/>
      <c r="P58" s="28"/>
    </row>
    <row r="59" spans="1:16">
      <c r="A59" s="13" t="s">
        <v>56</v>
      </c>
      <c r="B59" s="27">
        <f t="shared" si="0"/>
        <v>0</v>
      </c>
      <c r="C59" s="39">
        <f t="shared" si="1"/>
        <v>0</v>
      </c>
      <c r="D59" s="27">
        <f t="shared" si="2"/>
        <v>0.61343799999999993</v>
      </c>
      <c r="E59" s="39">
        <f t="shared" si="3"/>
        <v>0.67266341462042689</v>
      </c>
      <c r="F59" s="37">
        <f t="shared" si="4"/>
        <v>1.3874899999999999</v>
      </c>
      <c r="G59" s="14">
        <f t="shared" si="5"/>
        <v>1.6971959246698902</v>
      </c>
      <c r="H59" s="27">
        <f t="shared" si="6"/>
        <v>2.000928</v>
      </c>
      <c r="I59" s="39">
        <f t="shared" si="7"/>
        <v>0.34040779393088061</v>
      </c>
      <c r="K59" s="11"/>
      <c r="L59" s="28"/>
      <c r="M59" s="11"/>
      <c r="N59" s="28"/>
      <c r="O59" s="11"/>
      <c r="P59" s="28"/>
    </row>
    <row r="60" spans="1:16">
      <c r="A60" s="13" t="s">
        <v>57</v>
      </c>
      <c r="B60" s="27">
        <f t="shared" si="0"/>
        <v>11.721769490000002</v>
      </c>
      <c r="C60" s="39">
        <f t="shared" si="1"/>
        <v>2.8255036180857469</v>
      </c>
      <c r="D60" s="27">
        <f t="shared" si="2"/>
        <v>4.3047099999999998E-3</v>
      </c>
      <c r="E60" s="39">
        <f t="shared" si="3"/>
        <v>4.7203155454189315E-3</v>
      </c>
      <c r="F60" s="37">
        <f t="shared" si="4"/>
        <v>0.43917444</v>
      </c>
      <c r="G60" s="14">
        <f t="shared" si="5"/>
        <v>0.53720392203704626</v>
      </c>
      <c r="H60" s="27">
        <f t="shared" si="6"/>
        <v>12.165248640000002</v>
      </c>
      <c r="I60" s="39">
        <f t="shared" si="7"/>
        <v>2.0696124259158983</v>
      </c>
      <c r="K60" s="11"/>
      <c r="L60" s="28"/>
      <c r="M60" s="11"/>
      <c r="N60" s="28"/>
      <c r="O60" s="11"/>
      <c r="P60" s="28"/>
    </row>
    <row r="61" spans="1:16">
      <c r="A61" s="13" t="s">
        <v>58</v>
      </c>
      <c r="B61" s="27">
        <f t="shared" si="0"/>
        <v>0</v>
      </c>
      <c r="C61" s="39">
        <f t="shared" si="1"/>
        <v>0</v>
      </c>
      <c r="D61" s="27">
        <f t="shared" si="2"/>
        <v>0.39966000000000002</v>
      </c>
      <c r="E61" s="39">
        <f t="shared" si="3"/>
        <v>0.43824585416488687</v>
      </c>
      <c r="F61" s="37">
        <f t="shared" si="4"/>
        <v>0</v>
      </c>
      <c r="G61" s="14">
        <f t="shared" si="5"/>
        <v>0</v>
      </c>
      <c r="H61" s="27">
        <f t="shared" si="6"/>
        <v>0.39966000000000002</v>
      </c>
      <c r="I61" s="39">
        <f t="shared" si="7"/>
        <v>6.7992141107733883E-2</v>
      </c>
      <c r="K61" s="11"/>
      <c r="L61" s="28"/>
      <c r="M61" s="11"/>
      <c r="N61" s="28"/>
      <c r="O61" s="11"/>
      <c r="P61" s="28"/>
    </row>
    <row r="62" spans="1:16">
      <c r="A62" s="13" t="s">
        <v>59</v>
      </c>
      <c r="B62" s="27">
        <f t="shared" si="0"/>
        <v>0</v>
      </c>
      <c r="C62" s="39">
        <f t="shared" si="1"/>
        <v>0</v>
      </c>
      <c r="D62" s="27">
        <f t="shared" si="2"/>
        <v>0.129666</v>
      </c>
      <c r="E62" s="39">
        <f t="shared" si="3"/>
        <v>0.14218482441611424</v>
      </c>
      <c r="F62" s="37">
        <f t="shared" si="4"/>
        <v>0.41667978999999999</v>
      </c>
      <c r="G62" s="14">
        <f t="shared" si="5"/>
        <v>0.50968817179244952</v>
      </c>
      <c r="H62" s="27">
        <f t="shared" si="6"/>
        <v>0.54634578999999994</v>
      </c>
      <c r="I62" s="39">
        <f t="shared" si="7"/>
        <v>9.2947055115088675E-2</v>
      </c>
      <c r="K62" s="11"/>
      <c r="L62" s="28"/>
      <c r="M62" s="11"/>
      <c r="N62" s="28"/>
      <c r="O62" s="11"/>
      <c r="P62" s="28"/>
    </row>
    <row r="63" spans="1:16">
      <c r="A63" s="13" t="s">
        <v>60</v>
      </c>
      <c r="B63" s="27">
        <f t="shared" si="0"/>
        <v>0</v>
      </c>
      <c r="C63" s="39">
        <f t="shared" si="1"/>
        <v>0</v>
      </c>
      <c r="D63" s="27">
        <f t="shared" si="2"/>
        <v>0</v>
      </c>
      <c r="E63" s="39">
        <f t="shared" si="3"/>
        <v>0</v>
      </c>
      <c r="F63" s="37">
        <f t="shared" si="4"/>
        <v>0</v>
      </c>
      <c r="G63" s="14">
        <f t="shared" si="5"/>
        <v>0</v>
      </c>
      <c r="H63" s="27">
        <f t="shared" si="6"/>
        <v>0</v>
      </c>
      <c r="I63" s="39">
        <f t="shared" si="7"/>
        <v>0</v>
      </c>
      <c r="K63" s="11"/>
      <c r="L63" s="28"/>
      <c r="M63" s="11"/>
      <c r="N63" s="28"/>
      <c r="O63" s="11"/>
      <c r="P63" s="28"/>
    </row>
    <row r="64" spans="1:16">
      <c r="A64" s="13" t="s">
        <v>61</v>
      </c>
      <c r="B64" s="27">
        <f t="shared" si="0"/>
        <v>2.4322941000000005</v>
      </c>
      <c r="C64" s="39">
        <f t="shared" si="1"/>
        <v>0.58629849236172071</v>
      </c>
      <c r="D64" s="27">
        <f t="shared" si="2"/>
        <v>0.88712957999999997</v>
      </c>
      <c r="E64" s="39">
        <f t="shared" si="3"/>
        <v>0.97277901351658236</v>
      </c>
      <c r="F64" s="37">
        <f t="shared" si="4"/>
        <v>0</v>
      </c>
      <c r="G64" s="14">
        <f t="shared" si="5"/>
        <v>0</v>
      </c>
      <c r="H64" s="27">
        <f t="shared" si="6"/>
        <v>3.3194236800000003</v>
      </c>
      <c r="I64" s="39">
        <f t="shared" si="7"/>
        <v>0.56471681741208346</v>
      </c>
      <c r="K64" s="11"/>
      <c r="L64" s="28"/>
      <c r="M64" s="11"/>
      <c r="N64" s="28"/>
      <c r="O64" s="11"/>
      <c r="P64" s="28"/>
    </row>
    <row r="65" spans="1:16">
      <c r="A65" s="13" t="s">
        <v>62</v>
      </c>
      <c r="B65" s="27">
        <f t="shared" si="0"/>
        <v>1.9440651199999996</v>
      </c>
      <c r="C65" s="39">
        <f t="shared" si="1"/>
        <v>0.46861210118834201</v>
      </c>
      <c r="D65" s="27">
        <f t="shared" si="2"/>
        <v>1.240172E-2</v>
      </c>
      <c r="E65" s="39">
        <f t="shared" si="3"/>
        <v>1.3599065141654806E-2</v>
      </c>
      <c r="F65" s="37">
        <f t="shared" si="4"/>
        <v>0</v>
      </c>
      <c r="G65" s="14">
        <f t="shared" si="5"/>
        <v>0</v>
      </c>
      <c r="H65" s="27">
        <f t="shared" si="6"/>
        <v>1.9564668399999996</v>
      </c>
      <c r="I65" s="39">
        <f t="shared" si="7"/>
        <v>0.33284384090947849</v>
      </c>
      <c r="K65" s="11"/>
      <c r="L65" s="28"/>
      <c r="M65" s="11"/>
      <c r="N65" s="28"/>
      <c r="O65" s="11"/>
      <c r="P65" s="28"/>
    </row>
    <row r="66" spans="1:16">
      <c r="A66" s="13" t="s">
        <v>63</v>
      </c>
      <c r="B66" s="27">
        <f t="shared" si="0"/>
        <v>1.3895819200000001</v>
      </c>
      <c r="C66" s="39">
        <f t="shared" si="1"/>
        <v>0.3349552937324089</v>
      </c>
      <c r="D66" s="27">
        <f t="shared" si="2"/>
        <v>0.54020000000000001</v>
      </c>
      <c r="E66" s="39">
        <f t="shared" si="3"/>
        <v>0.59235452739796801</v>
      </c>
      <c r="F66" s="37">
        <f t="shared" si="4"/>
        <v>0</v>
      </c>
      <c r="G66" s="14">
        <f t="shared" si="5"/>
        <v>0</v>
      </c>
      <c r="H66" s="27">
        <f t="shared" si="6"/>
        <v>1.9297819200000002</v>
      </c>
      <c r="I66" s="39">
        <f t="shared" si="7"/>
        <v>0.32830406998897471</v>
      </c>
      <c r="K66" s="11"/>
      <c r="L66" s="28"/>
      <c r="M66" s="11"/>
      <c r="N66" s="28"/>
      <c r="O66" s="11"/>
      <c r="P66" s="28"/>
    </row>
    <row r="67" spans="1:16">
      <c r="A67" s="13" t="s">
        <v>64</v>
      </c>
      <c r="B67" s="27">
        <f t="shared" si="0"/>
        <v>0.30146425000000004</v>
      </c>
      <c r="C67" s="39">
        <f t="shared" si="1"/>
        <v>7.2667213753450643E-2</v>
      </c>
      <c r="D67" s="27">
        <f t="shared" si="2"/>
        <v>1.7959159999999998E-2</v>
      </c>
      <c r="E67" s="39">
        <f t="shared" si="3"/>
        <v>1.9693057634699165E-2</v>
      </c>
      <c r="F67" s="37">
        <f t="shared" si="4"/>
        <v>0</v>
      </c>
      <c r="G67" s="14">
        <f t="shared" si="5"/>
        <v>0</v>
      </c>
      <c r="H67" s="27">
        <f t="shared" si="6"/>
        <v>0.31942341000000002</v>
      </c>
      <c r="I67" s="39">
        <f t="shared" si="7"/>
        <v>5.4341894524930032E-2</v>
      </c>
      <c r="K67" s="11"/>
      <c r="L67" s="28"/>
      <c r="M67" s="11"/>
      <c r="N67" s="28"/>
      <c r="O67" s="11"/>
      <c r="P67" s="28"/>
    </row>
    <row r="68" spans="1:16">
      <c r="A68" s="13" t="s">
        <v>65</v>
      </c>
      <c r="B68" s="27">
        <f t="shared" si="0"/>
        <v>9.9123570000000001</v>
      </c>
      <c r="C68" s="39">
        <f t="shared" si="1"/>
        <v>2.3893492011723203</v>
      </c>
      <c r="D68" s="27">
        <f t="shared" si="2"/>
        <v>0</v>
      </c>
      <c r="E68" s="39">
        <f t="shared" si="3"/>
        <v>0</v>
      </c>
      <c r="F68" s="37">
        <f t="shared" si="4"/>
        <v>0</v>
      </c>
      <c r="G68" s="14">
        <f t="shared" si="5"/>
        <v>0</v>
      </c>
      <c r="H68" s="27">
        <f t="shared" si="6"/>
        <v>9.9123570000000001</v>
      </c>
      <c r="I68" s="39">
        <f t="shared" si="7"/>
        <v>1.686339328064439</v>
      </c>
      <c r="K68" s="11"/>
      <c r="L68" s="28"/>
      <c r="M68" s="11"/>
      <c r="N68" s="28"/>
      <c r="O68" s="11"/>
      <c r="P68" s="28"/>
    </row>
    <row r="69" spans="1:16">
      <c r="A69" s="13" t="s">
        <v>66</v>
      </c>
      <c r="B69" s="27">
        <f t="shared" si="0"/>
        <v>0</v>
      </c>
      <c r="C69" s="39">
        <f t="shared" si="1"/>
        <v>0</v>
      </c>
      <c r="D69" s="27">
        <f t="shared" si="2"/>
        <v>0</v>
      </c>
      <c r="E69" s="39">
        <f t="shared" si="3"/>
        <v>0</v>
      </c>
      <c r="F69" s="37">
        <f t="shared" si="4"/>
        <v>0</v>
      </c>
      <c r="G69" s="14">
        <f t="shared" si="5"/>
        <v>0</v>
      </c>
      <c r="H69" s="27">
        <f t="shared" si="6"/>
        <v>0</v>
      </c>
      <c r="I69" s="39">
        <f t="shared" si="7"/>
        <v>0</v>
      </c>
      <c r="K69" s="11"/>
      <c r="L69" s="28"/>
      <c r="M69" s="11"/>
      <c r="N69" s="28"/>
      <c r="O69" s="11"/>
      <c r="P69" s="28"/>
    </row>
    <row r="70" spans="1:16">
      <c r="A70" s="13" t="s">
        <v>67</v>
      </c>
      <c r="B70" s="27">
        <f t="shared" si="0"/>
        <v>0</v>
      </c>
      <c r="C70" s="39">
        <f t="shared" si="1"/>
        <v>0</v>
      </c>
      <c r="D70" s="27">
        <f t="shared" si="2"/>
        <v>0</v>
      </c>
      <c r="E70" s="39">
        <f t="shared" si="3"/>
        <v>0</v>
      </c>
      <c r="F70" s="37">
        <f t="shared" si="4"/>
        <v>0</v>
      </c>
      <c r="G70" s="14">
        <f t="shared" si="5"/>
        <v>0</v>
      </c>
      <c r="H70" s="27">
        <f t="shared" si="6"/>
        <v>0</v>
      </c>
      <c r="I70" s="39">
        <f t="shared" si="7"/>
        <v>0</v>
      </c>
      <c r="K70" s="11"/>
      <c r="L70" s="28"/>
      <c r="M70" s="11"/>
      <c r="N70" s="28"/>
      <c r="O70" s="11"/>
      <c r="P70" s="28"/>
    </row>
    <row r="71" spans="1:16">
      <c r="A71" s="13" t="s">
        <v>68</v>
      </c>
      <c r="B71" s="27">
        <f t="shared" si="0"/>
        <v>1.08505232</v>
      </c>
      <c r="C71" s="39">
        <f t="shared" si="1"/>
        <v>0.26154918492364354</v>
      </c>
      <c r="D71" s="27">
        <f t="shared" si="2"/>
        <v>11.604941</v>
      </c>
      <c r="E71" s="39">
        <f t="shared" si="3"/>
        <v>12.725359758490008</v>
      </c>
      <c r="F71" s="37">
        <f t="shared" si="4"/>
        <v>0.51375000000000004</v>
      </c>
      <c r="G71" s="14">
        <f t="shared" si="5"/>
        <v>0.62842572292352106</v>
      </c>
      <c r="H71" s="27">
        <f t="shared" si="6"/>
        <v>13.203743320000001</v>
      </c>
      <c r="I71" s="39">
        <f t="shared" si="7"/>
        <v>2.24628629075649</v>
      </c>
      <c r="K71" s="11"/>
      <c r="L71" s="28"/>
      <c r="M71" s="11"/>
      <c r="N71" s="28"/>
      <c r="O71" s="11"/>
      <c r="P71" s="28"/>
    </row>
    <row r="72" spans="1:16">
      <c r="A72" s="13" t="s">
        <v>69</v>
      </c>
      <c r="B72" s="27">
        <f t="shared" si="0"/>
        <v>0.20376842000000001</v>
      </c>
      <c r="C72" s="39">
        <f t="shared" si="1"/>
        <v>4.9117874946508266E-2</v>
      </c>
      <c r="D72" s="27">
        <f t="shared" si="2"/>
        <v>2.7067462500000006</v>
      </c>
      <c r="E72" s="39">
        <f t="shared" si="3"/>
        <v>2.9680736684653319</v>
      </c>
      <c r="F72" s="37">
        <f t="shared" si="4"/>
        <v>0.13697402</v>
      </c>
      <c r="G72" s="14">
        <f t="shared" si="5"/>
        <v>0.1675484137036318</v>
      </c>
      <c r="H72" s="27">
        <f t="shared" si="6"/>
        <v>3.0474886900000002</v>
      </c>
      <c r="I72" s="39">
        <f t="shared" si="7"/>
        <v>0.51845388839189088</v>
      </c>
      <c r="K72" s="11"/>
      <c r="L72" s="28"/>
      <c r="M72" s="11"/>
      <c r="N72" s="28"/>
      <c r="O72" s="11"/>
      <c r="P72" s="28"/>
    </row>
    <row r="73" spans="1:16">
      <c r="A73" s="13" t="s">
        <v>70</v>
      </c>
      <c r="B73" s="27">
        <f t="shared" si="0"/>
        <v>2.7988070000000004E-2</v>
      </c>
      <c r="C73" s="39">
        <f t="shared" si="1"/>
        <v>6.746455227233542E-3</v>
      </c>
      <c r="D73" s="27">
        <f t="shared" si="2"/>
        <v>0.62294263000000016</v>
      </c>
      <c r="E73" s="39">
        <f t="shared" si="3"/>
        <v>0.68308568528266811</v>
      </c>
      <c r="F73" s="37">
        <f t="shared" si="4"/>
        <v>0</v>
      </c>
      <c r="G73" s="14">
        <f t="shared" si="5"/>
        <v>0</v>
      </c>
      <c r="H73" s="27">
        <f t="shared" si="6"/>
        <v>0.6509307000000002</v>
      </c>
      <c r="I73" s="39">
        <f t="shared" si="7"/>
        <v>0.11073955863923335</v>
      </c>
      <c r="K73" s="11"/>
      <c r="L73" s="28"/>
      <c r="M73" s="11"/>
      <c r="N73" s="28"/>
      <c r="O73" s="11"/>
      <c r="P73" s="28"/>
    </row>
    <row r="74" spans="1:16">
      <c r="A74" s="13" t="s">
        <v>71</v>
      </c>
      <c r="B74" s="27">
        <f t="shared" ref="B74:B75" si="8">IFERROR(INDEX(N:N,MATCH(A74,M:M,0),1),0)</f>
        <v>0</v>
      </c>
      <c r="C74" s="39">
        <f t="shared" ref="C74:C75" si="9">(B74/$B$76)*100</f>
        <v>0</v>
      </c>
      <c r="D74" s="27">
        <f t="shared" ref="D74:D75" si="10">IFERROR(INDEX(L:L,MATCH(A74,K:K,0),1),0)</f>
        <v>0</v>
      </c>
      <c r="E74" s="39">
        <f t="shared" ref="E74:E75" si="11">(D74/$D$76)*100</f>
        <v>0</v>
      </c>
      <c r="F74" s="37">
        <f t="shared" ref="F74:F75" si="12">IFERROR(INDEX(P:P,MATCH(A74,O:O,0),1),0)</f>
        <v>0</v>
      </c>
      <c r="G74" s="14">
        <f t="shared" ref="G74:G75" si="13">(F74/$F$76)*100</f>
        <v>0</v>
      </c>
      <c r="H74" s="27">
        <f t="shared" ref="H74:H75" si="14">F74+D74+B74</f>
        <v>0</v>
      </c>
      <c r="I74" s="39">
        <f t="shared" ref="I74:I75" si="15">(H74/$H$76)*100</f>
        <v>0</v>
      </c>
      <c r="K74" s="11"/>
      <c r="L74" s="28"/>
      <c r="M74" s="11"/>
      <c r="N74" s="28"/>
      <c r="O74" s="11"/>
      <c r="P74" s="28"/>
    </row>
    <row r="75" spans="1:16">
      <c r="A75" s="13" t="s">
        <v>72</v>
      </c>
      <c r="B75" s="27">
        <f t="shared" si="8"/>
        <v>3.3796210000000007</v>
      </c>
      <c r="C75" s="39">
        <f t="shared" si="9"/>
        <v>0.81464930456148832</v>
      </c>
      <c r="D75" s="27">
        <f t="shared" si="10"/>
        <v>2.87400988</v>
      </c>
      <c r="E75" s="39">
        <f t="shared" si="11"/>
        <v>3.151486049989801</v>
      </c>
      <c r="F75" s="37">
        <f t="shared" si="12"/>
        <v>3.0144000000000002</v>
      </c>
      <c r="G75" s="14">
        <f t="shared" si="13"/>
        <v>3.6872535263857165</v>
      </c>
      <c r="H75" s="27">
        <f t="shared" si="14"/>
        <v>9.2680308800000013</v>
      </c>
      <c r="I75" s="39">
        <f t="shared" si="15"/>
        <v>1.5767233733268156</v>
      </c>
      <c r="K75" s="11"/>
      <c r="L75" s="28"/>
      <c r="M75" s="11"/>
      <c r="N75" s="28"/>
      <c r="O75" s="11"/>
      <c r="P75" s="28"/>
    </row>
    <row r="76" spans="1:16" ht="13.5" thickBot="1">
      <c r="A76" s="15" t="s">
        <v>73</v>
      </c>
      <c r="B76" s="29">
        <f>SUM(B9:B75)</f>
        <v>414.8559363</v>
      </c>
      <c r="C76" s="16">
        <f t="shared" ref="C76:G76" si="16">SUM(C9:C75)</f>
        <v>99.999999999999986</v>
      </c>
      <c r="D76" s="29">
        <f t="shared" si="16"/>
        <v>91.195386380000031</v>
      </c>
      <c r="E76" s="16">
        <f t="shared" si="16"/>
        <v>99.999999999999986</v>
      </c>
      <c r="F76" s="38">
        <f t="shared" si="16"/>
        <v>81.751904999999979</v>
      </c>
      <c r="G76" s="17">
        <f t="shared" si="16"/>
        <v>100.00000000000001</v>
      </c>
      <c r="H76" s="29">
        <f>SUM(H9:H75)</f>
        <v>587.80322768000019</v>
      </c>
      <c r="I76" s="16">
        <f t="shared" ref="I76" si="17">SUM(I9:I75)</f>
        <v>99.999999999999957</v>
      </c>
      <c r="K76" s="11"/>
      <c r="L76" s="28"/>
      <c r="M76" s="11"/>
      <c r="N76" s="28"/>
      <c r="O76" s="11"/>
      <c r="P76" s="28"/>
    </row>
  </sheetData>
  <mergeCells count="4">
    <mergeCell ref="B6:C6"/>
    <mergeCell ref="D6:E6"/>
    <mergeCell ref="F6:G6"/>
    <mergeCell ref="H6:I6"/>
  </mergeCells>
  <printOptions horizontalCentered="1"/>
  <pageMargins left="0.5" right="0.5" top="0.5" bottom="0.5" header="0.5" footer="0.5"/>
  <pageSetup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 31 CA by Member, 2012 LTAG</vt:lpstr>
      <vt:lpstr>XX Cum CA by member LTAG</vt:lpstr>
      <vt:lpstr>XX CA by nationality-Grants</vt:lpstr>
      <vt:lpstr>'SA 31 CA by Member, 2012 LTAG'!Print_Area</vt:lpstr>
      <vt:lpstr>'SA 31 CA by Member, 2012 LTAG'!Print_Titles</vt:lpstr>
    </vt:vector>
  </TitlesOfParts>
  <Company>Asian Development Bank</Company>
  <LinksUpToDate>false</LinksUpToDate>
  <SharedDoc>false</SharedDoc>
  <HyperlinkBase>www.adb.org/ar2012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Contracts Awarded, by ADB Member, 2012 Loans, Grants, and Technical Assistance Operations</dc:title>
  <dc:subject>ADB Annual Report 2012</dc:subject>
  <dc:creator>Asian Development Bank</dc:creator>
  <cp:keywords>asian development bank, adb, adb annual report 2012, asian development bank annual report 2012, contracts, contract awards</cp:keywords>
  <cp:lastModifiedBy>Angelo Jacinto</cp:lastModifiedBy>
  <cp:lastPrinted>2013-03-14T08:02:27Z</cp:lastPrinted>
  <dcterms:created xsi:type="dcterms:W3CDTF">2013-02-27T03:27:55Z</dcterms:created>
  <dcterms:modified xsi:type="dcterms:W3CDTF">2013-04-17T08:51:46Z</dcterms:modified>
</cp:coreProperties>
</file>